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2015+\"/>
    </mc:Choice>
  </mc:AlternateContent>
  <xr:revisionPtr revIDLastSave="0" documentId="8_{3DC94C28-418D-48C9-B694-81E504CAFD4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oupiska_Vyúčtování" sheetId="1" r:id="rId1"/>
    <sheet name="Přímé_osobní_náklady" sheetId="10" r:id="rId2"/>
    <sheet name="Vzorově vyplněná soupiska" sheetId="9" r:id="rId3"/>
    <sheet name="Výpočet přesunů mezi položkami" sheetId="6" r:id="rId4"/>
    <sheet name="Ausfüllhilfe Kunde" sheetId="2" r:id="rId5"/>
  </sheets>
  <definedNames>
    <definedName name="_xlnm._FilterDatabase" localSheetId="0" hidden="1">Soupiska_Vyúčtování!$A$14:$N$19</definedName>
    <definedName name="_xlnm._FilterDatabase" localSheetId="2" hidden="1">'Vzorově vyplněná soupiska'!$A$14:$N$19</definedName>
    <definedName name="_xlnm.Print_Area" localSheetId="4">'Ausfüllhilfe Kunde'!$A$1:$D$34</definedName>
    <definedName name="_xlnm.Print_Area" localSheetId="1">Přímé_osobní_náklady!$A$1:$N$36</definedName>
    <definedName name="_xlnm.Print_Area" localSheetId="0">Soupiska_Vyúčtování!$A$1:$N$57</definedName>
    <definedName name="_xlnm.Print_Area" localSheetId="2">'Vzorově vyplněná soupiska'!$A$1:$N$54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9" i="1" l="1"/>
  <c r="R2" i="1"/>
  <c r="L40" i="1" s="1"/>
  <c r="L41" i="1" s="1"/>
  <c r="I17" i="6"/>
  <c r="D21" i="6"/>
  <c r="B21" i="6"/>
  <c r="F17" i="6"/>
  <c r="G17" i="6" s="1"/>
  <c r="J17" i="6" s="1"/>
  <c r="I20" i="6"/>
  <c r="K20" i="6" s="1"/>
  <c r="F20" i="6"/>
  <c r="G20" i="6" s="1"/>
  <c r="J20" i="6" s="1"/>
  <c r="I19" i="6"/>
  <c r="F19" i="6"/>
  <c r="H19" i="6" s="1"/>
  <c r="I18" i="6"/>
  <c r="K18" i="6" s="1"/>
  <c r="F18" i="6"/>
  <c r="G18" i="6" s="1"/>
  <c r="L22" i="10"/>
  <c r="K14" i="10"/>
  <c r="K15" i="10"/>
  <c r="K16" i="10"/>
  <c r="K17" i="10"/>
  <c r="K18" i="10"/>
  <c r="K19" i="10"/>
  <c r="K20" i="10"/>
  <c r="K13" i="10"/>
  <c r="N20" i="10"/>
  <c r="N19" i="10"/>
  <c r="N18" i="10"/>
  <c r="N17" i="10"/>
  <c r="N16" i="10"/>
  <c r="N15" i="10"/>
  <c r="N14" i="10"/>
  <c r="N13" i="10"/>
  <c r="L38" i="1"/>
  <c r="K18" i="9"/>
  <c r="K19" i="9"/>
  <c r="L19" i="9" s="1"/>
  <c r="K20" i="9"/>
  <c r="K21" i="9"/>
  <c r="K22" i="9"/>
  <c r="K23" i="9"/>
  <c r="L23" i="9" s="1"/>
  <c r="K24" i="9"/>
  <c r="K25" i="9"/>
  <c r="K26" i="9"/>
  <c r="K27" i="9"/>
  <c r="L27" i="9" s="1"/>
  <c r="K28" i="9"/>
  <c r="K29" i="9"/>
  <c r="K30" i="9"/>
  <c r="K31" i="9"/>
  <c r="K32" i="9"/>
  <c r="K33" i="9"/>
  <c r="K34" i="9"/>
  <c r="K35" i="9"/>
  <c r="K36" i="9"/>
  <c r="L24" i="9"/>
  <c r="K17" i="9"/>
  <c r="K39" i="9" s="1"/>
  <c r="K26" i="1"/>
  <c r="K27" i="1"/>
  <c r="K28" i="1"/>
  <c r="K29" i="1"/>
  <c r="K30" i="1"/>
  <c r="K31" i="1"/>
  <c r="K32" i="1"/>
  <c r="K33" i="1"/>
  <c r="K34" i="1"/>
  <c r="K35" i="1"/>
  <c r="K36" i="1"/>
  <c r="K17" i="1"/>
  <c r="K18" i="1"/>
  <c r="K19" i="1"/>
  <c r="K20" i="1"/>
  <c r="K25" i="1"/>
  <c r="K22" i="1"/>
  <c r="K23" i="1"/>
  <c r="K24" i="1"/>
  <c r="K21" i="1"/>
  <c r="F4" i="6"/>
  <c r="F3" i="6"/>
  <c r="F2" i="6"/>
  <c r="N20" i="1"/>
  <c r="N21" i="1"/>
  <c r="N22" i="1"/>
  <c r="N23" i="1"/>
  <c r="N24" i="1"/>
  <c r="N25" i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L18" i="9"/>
  <c r="N40" i="9"/>
  <c r="N39" i="9"/>
  <c r="N19" i="9"/>
  <c r="N18" i="9"/>
  <c r="N17" i="9"/>
  <c r="K40" i="9" l="1"/>
  <c r="K41" i="9" s="1"/>
  <c r="K38" i="9"/>
  <c r="I21" i="6"/>
  <c r="G19" i="6"/>
  <c r="H17" i="6"/>
  <c r="L17" i="6" s="1"/>
  <c r="K17" i="6"/>
  <c r="K19" i="6"/>
  <c r="H20" i="6"/>
  <c r="L20" i="6" s="1"/>
  <c r="J18" i="6"/>
  <c r="J21" i="6" s="1"/>
  <c r="L19" i="6"/>
  <c r="J19" i="6"/>
  <c r="H18" i="6"/>
  <c r="L18" i="6" s="1"/>
  <c r="K22" i="10"/>
  <c r="Q2" i="1"/>
  <c r="K38" i="1"/>
  <c r="L22" i="9"/>
  <c r="L39" i="9" s="1"/>
  <c r="D5" i="6"/>
  <c r="B5" i="6"/>
  <c r="I4" i="6"/>
  <c r="G4" i="6"/>
  <c r="I3" i="6"/>
  <c r="K3" i="6" s="1"/>
  <c r="G3" i="6"/>
  <c r="H3" i="6"/>
  <c r="I2" i="6"/>
  <c r="G2" i="6"/>
  <c r="L40" i="9" l="1"/>
  <c r="L41" i="9" s="1"/>
  <c r="L38" i="9"/>
  <c r="K21" i="6"/>
  <c r="L21" i="6"/>
  <c r="J4" i="6"/>
  <c r="L22" i="6"/>
  <c r="K39" i="1"/>
  <c r="K40" i="1"/>
  <c r="J3" i="6"/>
  <c r="H4" i="6"/>
  <c r="J2" i="6"/>
  <c r="I5" i="6"/>
  <c r="L3" i="6"/>
  <c r="L4" i="6"/>
  <c r="H2" i="6"/>
  <c r="L2" i="6" s="1"/>
  <c r="K4" i="6"/>
  <c r="K2" i="6"/>
  <c r="L23" i="6" l="1"/>
  <c r="L27" i="6" s="1"/>
  <c r="K41" i="1"/>
  <c r="L5" i="6"/>
  <c r="J5" i="6"/>
  <c r="K5" i="6"/>
  <c r="L6" i="6" l="1"/>
  <c r="L7" i="6"/>
  <c r="N40" i="1"/>
  <c r="N39" i="1"/>
  <c r="N36" i="1"/>
  <c r="N35" i="1"/>
  <c r="N34" i="1"/>
  <c r="N33" i="1"/>
  <c r="N32" i="1"/>
  <c r="N31" i="1"/>
  <c r="N30" i="1"/>
  <c r="N29" i="1"/>
  <c r="N28" i="1"/>
  <c r="N27" i="1"/>
  <c r="N26" i="1"/>
  <c r="N19" i="1"/>
  <c r="N18" i="1"/>
  <c r="N17" i="1"/>
  <c r="L9" i="6" l="1"/>
  <c r="L10" i="6" s="1"/>
  <c r="L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Stratil</author>
  </authors>
  <commentList>
    <comment ref="F11" authorId="0" shapeId="0" xr:uid="{00000000-0006-0000-0000-000001000000}">
      <text>
        <r>
          <rPr>
            <sz val="12"/>
            <color indexed="81"/>
            <rFont val="Tahoma"/>
            <family val="2"/>
            <charset val="238"/>
          </rPr>
          <t>http://ec.europa.eu/budget/contracts_grants/info_contracts/inforeuro/index_en.cfm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Stratil</author>
  </authors>
  <commentList>
    <comment ref="C8" authorId="0" shapeId="0" xr:uid="{00000000-0006-0000-0100-000001000000}">
      <text>
        <r>
          <rPr>
            <sz val="12"/>
            <color indexed="81"/>
            <rFont val="Tahoma"/>
            <family val="2"/>
            <charset val="238"/>
          </rPr>
          <t>http://ec.europa.eu/budget/contracts_grants/info_contracts/inforeuro/index_en.cfm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Stratil</author>
  </authors>
  <commentList>
    <comment ref="F11" authorId="0" shapeId="0" xr:uid="{00000000-0006-0000-0200-000001000000}">
      <text>
        <r>
          <rPr>
            <sz val="12"/>
            <color indexed="81"/>
            <rFont val="Tahoma"/>
            <family val="2"/>
            <charset val="238"/>
          </rPr>
          <t>http://ec.europa.eu/budget/inforeuro/index.cfm?fuseaction=currency_historique&amp;currency=47&amp;Language=en</t>
        </r>
      </text>
    </comment>
  </commentList>
</comments>
</file>

<file path=xl/sharedStrings.xml><?xml version="1.0" encoding="utf-8"?>
<sst xmlns="http://schemas.openxmlformats.org/spreadsheetml/2006/main" count="316" uniqueCount="191">
  <si>
    <t>Prüfung der abgerechneten Projektausgaben im Kooperationsprogramm Freistaat Sachsen - Tschechische Republik 2014-2020</t>
  </si>
  <si>
    <t>Kontrola vyúčtovaných výdajů na projekt v rámci Programu spolupráce Česká republika – Svobodný stát Sasko 2014-2020</t>
  </si>
  <si>
    <t>Antragsnummer des Kleinprojektes /
Číslo žádosti malého projektu</t>
  </si>
  <si>
    <t>Titel des Kleinprojektes /
Název malého projektu</t>
  </si>
  <si>
    <t>Offizielle Registrierung des Projektantrages /
Oficiální registrace projektové žádosti</t>
  </si>
  <si>
    <t>Projektzeitraum /
Doba realizace projektu</t>
  </si>
  <si>
    <t>Vorsteuerabzugsberechtigung - ja/nein
Nárok na odpočet DPH - ano/ne</t>
  </si>
  <si>
    <t>Die Projektausgaben werden mit/ohne Mwst. abgerechnet? - brutto/netto /
Výdaje na projekt jsou vyúčtovány s nebo bez DPH? - brutto/netto</t>
  </si>
  <si>
    <t>Aufbewahrungsort der Rechnungsbelege (Adresse) /
Místo uložení účetních dokladů (adresa)</t>
  </si>
  <si>
    <t>Projekteinnahmen, Einnahmen über Spenden /  
Projektové příjmy, příjmy z darů/sponzoringu</t>
  </si>
  <si>
    <t>Euro</t>
  </si>
  <si>
    <t>1. Personalkosten / Osobní náklady</t>
  </si>
  <si>
    <t>lfd. Nr.</t>
  </si>
  <si>
    <t>Kostenposition laut Zuwendungsvertrag</t>
  </si>
  <si>
    <t>Zweck der durchgeführten Leistung</t>
  </si>
  <si>
    <t>Lieferant/Aussteller der Rechnung 
bzw. des Beleges</t>
  </si>
  <si>
    <t>Belegnummer</t>
  </si>
  <si>
    <t>Bestelldatum</t>
  </si>
  <si>
    <t>Bezahldatum</t>
  </si>
  <si>
    <t>Nummer des Kontoauszuges 
bzw. des Kassenbeleges</t>
  </si>
  <si>
    <t>Rechnungsbetrag
 ohne MwSt.
abzgl. Skonti, Rabatte, Einbehalte (netto)</t>
  </si>
  <si>
    <t>Rechnungsbetrag
 mit MwSt.
abzgl. Skonti, Rabatte, Einbehalte 
(brutto)</t>
  </si>
  <si>
    <t>Poř.
č.</t>
  </si>
  <si>
    <t>Výdajová pozice dle Smlouvy o poskytnutí dotace</t>
  </si>
  <si>
    <t>Účel plnění</t>
  </si>
  <si>
    <t>Dodavatel/výstavce faktury, 
příp. dokladu</t>
  </si>
  <si>
    <t>Číslo dokladu</t>
  </si>
  <si>
    <t>Datum úhrady</t>
  </si>
  <si>
    <t>Číslo bankovního vypisu popř. pokladního dokladu</t>
  </si>
  <si>
    <t>Poř. 
č.</t>
  </si>
  <si>
    <t>Gesamt / Celkem</t>
  </si>
  <si>
    <t>Sächsische Aufbaubank  – Förderbank –   Sitz:  01069 Dresden, Pirnaische Straße 9   BLZ  850 105 00   Swift-Bic  SABDDE81XXX   USt-IdNr.  DE179593934    Postanschrift:  01054 Dresden,  Telefon 0351 4910-0,  Telefax  0351 4910-4000    Internet  www.sab.sachsen.de</t>
  </si>
  <si>
    <t>Sächsische Aufbaubank  – Förderbank –  (Saská rozvojová banka – dotační banka –)  sídlo:  01069 Dresden, Pirnaische Straße 9, kód banky  850 105 00   Swift-Bic  SABDDE81XXX   DIČ  DE179593934    poštovní adresa:  01054 Dresden,  telefon +49 (0)351 4910-0,  telefax  +49(0)351 4910-4000  internet  www.sab.sachsen.de</t>
  </si>
  <si>
    <t>Ausfüllhilfe zur Belegliste der abgerechneten Ausgaben und Einnahmen von Kleinprojekten</t>
  </si>
  <si>
    <t>Spalten werden vom Kooperationspartner ausgefüllt</t>
  </si>
  <si>
    <t>Spalten werden von der Kontrollinstanz ausgefüllt</t>
  </si>
  <si>
    <t>Kopfdaten</t>
  </si>
  <si>
    <t>Bezeichnung</t>
  </si>
  <si>
    <t>Erläuterungen</t>
  </si>
  <si>
    <t>Antragsnummer des Kleinprojektes</t>
  </si>
  <si>
    <t>Antragsnummer laut Zuwendungsvertrag</t>
  </si>
  <si>
    <t>offizielle Registrierung des Projektantrages</t>
  </si>
  <si>
    <t>Datum gemäß Schreiben über die offizielle Registrierung des Projektantrages</t>
  </si>
  <si>
    <t>Projektzeitraum</t>
  </si>
  <si>
    <t>Projektlaufzeit laut Zuwendungsvertrag</t>
  </si>
  <si>
    <t>Bezeichnung des Kooperationspartners</t>
  </si>
  <si>
    <t>Name / Firma des Kooperationspartners</t>
  </si>
  <si>
    <t>Aufbewahrungsort der Rechnungsbelege</t>
  </si>
  <si>
    <t>vollständige Adresse des Aufbewahrungsortes der Originalbelege</t>
  </si>
  <si>
    <t>Titel des Kleinprojektes</t>
  </si>
  <si>
    <t>Projekttitel laut Zuwendungsvertrag</t>
  </si>
  <si>
    <t xml:space="preserve">Vorsteuerabzugsberechtigung </t>
  </si>
  <si>
    <t>Kennzeichnung, ob eine Vorsteuerabzugsberechtigung vorliegt; 
Die Angabe ist wesentlich für die Höhe der anerkennbaren Ausgaben</t>
  </si>
  <si>
    <t>Die Projektausgaben werden mit/ohne Mwst. abgerechnet? - brutto/netto</t>
  </si>
  <si>
    <t>Angabe, ob die Projektausgaben "brutto" oder "netto" abgerechnet werden</t>
  </si>
  <si>
    <t>Projekteinnahmen, Einnahmen über Spenden/Sponsoring (in EUR)</t>
  </si>
  <si>
    <t xml:space="preserve">Angabe der Einnahmen, welche vom Kooperationspartner während der Projektumsetzung erwirtschaftet wurden (z.B. Eintrittsgelder, Verkaufserlöse, Teilnehmergebühren, Beiträge). Weiterhin Angabe der Spenden- und Sponsorengelder, welche dem Kooperationspartner zur Verfügung gestellt wurden. </t>
  </si>
  <si>
    <t>Spalten der Belegliste</t>
  </si>
  <si>
    <t>laufende Nummer</t>
  </si>
  <si>
    <t>laufende Nummer der Ausgabe</t>
  </si>
  <si>
    <t>Kostenposition laut Zuwendungsvertrag</t>
  </si>
  <si>
    <t>Zuordnung der abgerechneten Ausgaben zu den Ausgabenpositionen laut Zuwendungsvertrag</t>
  </si>
  <si>
    <t>Bezeichnung der Leistungen, für die Ausgaben angefallen sind (z. B. Veranstaltung, Publikation);
bei Veranstaltungen ist der Ort, das Datum, der Anlass und die Anzahl der Teilnehmer anzugeben</t>
  </si>
  <si>
    <t>Lieferant/Aussteller der Rechnung</t>
  </si>
  <si>
    <t>Name des Rechnungsausstellers/Auftragnehmers</t>
  </si>
  <si>
    <t>Interne Belegnummer beim Projektpartner zur systematischen Ablage in der Buchhaltung</t>
  </si>
  <si>
    <t>Datum, an dem das Wirtschaftsgut bindend bestellt bzw. ein Liefer- und Leistungsvertrag abgeschlossen wurde</t>
  </si>
  <si>
    <t>Wertstellungsdatum laut Zahlungsbeleg</t>
  </si>
  <si>
    <t>Nummer des Kontoauszuges bzw. des Kassenbeleges</t>
  </si>
  <si>
    <t xml:space="preserve">Nummer des Buchungsbeleges bzw. des Kontoauszuges, auf dem die Wertstellung der Zahlung nachgewiesen ist;
bei Barzahlungen: Belegnummer im Kassenbuch </t>
  </si>
  <si>
    <t>Rechnungsbetrag ohne MwSt. abzgl. Skonti,
Rabatte, Einbehalte (netto)</t>
  </si>
  <si>
    <t>EUR-Betrag laut Rechnung ohne MwSt., abzüglich gewährter Skonti, Rabatte, Einbehalte</t>
  </si>
  <si>
    <t>Rechnungsbetrag mit MwSt. abzgl. Skonti,
Rabatte, Einbehalte (brutto)</t>
  </si>
  <si>
    <t>EUR-Betrag laut Rechnung mit MwSt., abzüglich gewährter Skonti, Rabatte, Einbehalte</t>
  </si>
  <si>
    <t xml:space="preserve">durch Kooperationspartner abgerechneter Betrag </t>
  </si>
  <si>
    <t>vom Kooperationspartner abgerechneter Betrag</t>
  </si>
  <si>
    <t>laufende Nummer der Ausgabe, wie Spalte 1</t>
  </si>
  <si>
    <t>2. Reisekosten / Náklady na cestování</t>
  </si>
  <si>
    <t>4. Ausgaben für externe Expertisen und Dienstleistungen / Náklady na ext. odb. poradenství a služby</t>
  </si>
  <si>
    <t>5. Ausrüstungskosten / Náklady na vybavení</t>
  </si>
  <si>
    <t>20 % z přímých výdajů</t>
  </si>
  <si>
    <t>1. Osobní náklady (náklady na zaměstnance)</t>
  </si>
  <si>
    <t>3. Kancelářské a administrativní náklady</t>
  </si>
  <si>
    <t>3. Büro- und Verwaltungskosten / Kanc. a admin. Výdaje</t>
  </si>
  <si>
    <t>brutto</t>
  </si>
  <si>
    <t>netto</t>
  </si>
  <si>
    <r>
      <t xml:space="preserve">Účetní částka 
bez DPH
po odečtení skonta, slev, zádržného (netto)
</t>
    </r>
    <r>
      <rPr>
        <b/>
        <sz val="12"/>
        <rFont val="Arial"/>
        <family val="2"/>
        <charset val="238"/>
      </rPr>
      <t>(v Kč)</t>
    </r>
  </si>
  <si>
    <t>ANO</t>
  </si>
  <si>
    <t>NE</t>
  </si>
  <si>
    <r>
      <t xml:space="preserve">Účetní částka 
včetně DPH </t>
    </r>
    <r>
      <rPr>
        <sz val="12"/>
        <rFont val="Arial"/>
        <family val="2"/>
        <charset val="238"/>
      </rPr>
      <t xml:space="preserve">
po odečtení skonta, slev, zádržného (brutto)
</t>
    </r>
    <r>
      <rPr>
        <b/>
        <sz val="12"/>
        <rFont val="Arial"/>
        <family val="2"/>
        <charset val="238"/>
      </rPr>
      <t>(v Kč)</t>
    </r>
  </si>
  <si>
    <t>Název malého projektu</t>
  </si>
  <si>
    <t>0001-CZ-18.04.2016</t>
  </si>
  <si>
    <t>19. 04. 2016 - 18. 05. 2016</t>
  </si>
  <si>
    <t>Náklady na pohonné hmoty</t>
  </si>
  <si>
    <t>Cestovní příkaz</t>
  </si>
  <si>
    <t>Stravné - návštěva německého partnera</t>
  </si>
  <si>
    <t>48</t>
  </si>
  <si>
    <t>49</t>
  </si>
  <si>
    <t>Výroba propagačního materiálu</t>
  </si>
  <si>
    <t>Tiskárna 1</t>
  </si>
  <si>
    <t>FV-20160512</t>
  </si>
  <si>
    <t>5/2016</t>
  </si>
  <si>
    <t>Občerstvení</t>
  </si>
  <si>
    <t>Restaurace 1</t>
  </si>
  <si>
    <t>1526</t>
  </si>
  <si>
    <t>Občerstvení účastníků tiskové konference</t>
  </si>
  <si>
    <t>4. Ausgaben für externe Expertisen und Dienstleistungen / Náklady na ext. odb. poradenství a služby (3 200,- EUR)</t>
  </si>
  <si>
    <t>2. Reisekosten / Náklady na cestování (60,- EUR)</t>
  </si>
  <si>
    <t>Pronájem promítacího zařízení</t>
  </si>
  <si>
    <t>Zajištění prezentace v rámci tiskové konference</t>
  </si>
  <si>
    <t>63/2016</t>
  </si>
  <si>
    <t>5. Ausrüstungskosten / Náklady na vybavení (300,- EUR)</t>
  </si>
  <si>
    <t>Doprava</t>
  </si>
  <si>
    <t>Doprava účastníků konference</t>
  </si>
  <si>
    <t>Dopravní firma 1</t>
  </si>
  <si>
    <t>Firma 2</t>
  </si>
  <si>
    <t>1203522016</t>
  </si>
  <si>
    <t>4/2016</t>
  </si>
  <si>
    <t>překročen rozpočet, přesun z kapitoly č. 5 ve výši 60,- EUR a z kapitoly č. 2 ve výši 7,01 EUR</t>
  </si>
  <si>
    <t>smlouva</t>
  </si>
  <si>
    <t>skutečnost</t>
  </si>
  <si>
    <t>minimum</t>
  </si>
  <si>
    <t>maximum</t>
  </si>
  <si>
    <t>úspory do 20 %</t>
  </si>
  <si>
    <t>navýšení do 20 %</t>
  </si>
  <si>
    <t>lze uznat</t>
  </si>
  <si>
    <t>celkem</t>
  </si>
  <si>
    <t>redukce o nedostatek úspor</t>
  </si>
  <si>
    <t>navržené zpsůsobilé výdaje</t>
  </si>
  <si>
    <t>2. Náklady na cestování</t>
  </si>
  <si>
    <t>4. Náklady na externí odborné poradenství a služby</t>
  </si>
  <si>
    <t>5. Výdaje na vybavení</t>
  </si>
  <si>
    <t>Celkem přímé výdaje</t>
  </si>
  <si>
    <t>Datum vystavení</t>
  </si>
  <si>
    <t>Rechnungsdatum</t>
  </si>
  <si>
    <t>Bezeichnung des Projektträgers /
Označení Konečného uživatele</t>
  </si>
  <si>
    <r>
      <t xml:space="preserve">Konečným uživatelem vyúčtovaná částka 
</t>
    </r>
    <r>
      <rPr>
        <b/>
        <sz val="12"/>
        <rFont val="Arial"/>
        <family val="2"/>
        <charset val="238"/>
      </rPr>
      <t>(v EUR)</t>
    </r>
  </si>
  <si>
    <t>durch Projektträger abgerechneter Betrag</t>
  </si>
  <si>
    <t>Projektovým sekretariátem FMP uznaná částka</t>
  </si>
  <si>
    <t>durch KPF-Projektsekretariat anerkannter Betrag</t>
  </si>
  <si>
    <t>Bemerkungen der KPF-Projektsekretariats</t>
  </si>
  <si>
    <t>Einheit der Betragsangaben / Jednotka uvedených částek: EUR (ve sloupcích č. 9 a 10 uvádí čeští Koneční uživatelé částky v Kč)</t>
  </si>
  <si>
    <t>Poznámky projektového sekretariátu FMP</t>
  </si>
  <si>
    <t>Datum</t>
  </si>
  <si>
    <t>Místo</t>
  </si>
  <si>
    <t>Ort</t>
  </si>
  <si>
    <t>Position</t>
  </si>
  <si>
    <t>Funkce</t>
  </si>
  <si>
    <t>Unterschrift</t>
  </si>
  <si>
    <t>Podpis</t>
  </si>
  <si>
    <t>Stempel</t>
  </si>
  <si>
    <t>Razítko</t>
  </si>
  <si>
    <t>Titel, Name, Vorname</t>
  </si>
  <si>
    <t>Titul, Jméno, Příjmení</t>
  </si>
  <si>
    <t>Für den Projektträger (Vertretungsberechtigte Person) / Za Konečného uživatele (statutárního zástupce)</t>
  </si>
  <si>
    <t>KPF-Projektesekretariat / Projektový sekretariát FMP</t>
  </si>
  <si>
    <t>Název českého Konečného uživatele</t>
  </si>
  <si>
    <t>Adresa místa archivace dokumentů a dokladů k projektu</t>
  </si>
  <si>
    <t>Karlovy Vary</t>
  </si>
  <si>
    <t>funkce</t>
  </si>
  <si>
    <t>Návštěva německého partnera</t>
  </si>
  <si>
    <t>český Konečný uživatel</t>
  </si>
  <si>
    <t>1000 kusů letáků o česko-saské spolupráci partnerů</t>
  </si>
  <si>
    <t>Celkový rozpočet: 4 378,80 EUR</t>
  </si>
  <si>
    <t>Titul. Jméno Příjmení</t>
  </si>
  <si>
    <t>paušál 20 %</t>
  </si>
  <si>
    <t>paušál 15 %</t>
  </si>
  <si>
    <r>
      <t>Kurz Evropské centrální banky platný v měsíci,</t>
    </r>
    <r>
      <rPr>
        <b/>
        <sz val="12"/>
        <rFont val="Arial"/>
        <family val="2"/>
        <charset val="238"/>
      </rPr>
      <t xml:space="preserve"> kdy byla soupiska předložena</t>
    </r>
  </si>
  <si>
    <r>
      <t xml:space="preserve">Kurz Evropské centrální banky platný v měsíci, </t>
    </r>
    <r>
      <rPr>
        <b/>
        <sz val="12"/>
        <rFont val="Arial"/>
        <family val="2"/>
        <charset val="238"/>
      </rPr>
      <t>kdy byla soupiska předložena</t>
    </r>
  </si>
  <si>
    <t>15 % z kapitoly č. 1 Osobní náklady</t>
  </si>
  <si>
    <t>1. Personalkosten / Osobní náklady (PŘÍMÉ)</t>
  </si>
  <si>
    <t>Osobní náklady nárokovány paušálem</t>
  </si>
  <si>
    <t>1. Osobní náklady (náklady na zaměstnance) - paušál</t>
  </si>
  <si>
    <t>Kontrola vyúčtovaných výdajů na projekt v rámci Programu spolupráce Česká republika – Svobodný stát Sasko 2014-2020 - Osobní náklady - přímé</t>
  </si>
  <si>
    <t>1. Osobní náklady (PŘÍMÉ)</t>
  </si>
  <si>
    <t>Registrační číslo Žádosti o dotaci</t>
  </si>
  <si>
    <t>Označení Konečného uživatele</t>
  </si>
  <si>
    <t>Druh pracovně-právního vztahu (DPP, DPČ, HPP)</t>
  </si>
  <si>
    <t>Jméno zaměstnance</t>
  </si>
  <si>
    <t>Pracovní pozice</t>
  </si>
  <si>
    <t>Datum podpisu pracovní smlouvy</t>
  </si>
  <si>
    <r>
      <t xml:space="preserve">Konečným uživatelem nárokovaná částka 
</t>
    </r>
    <r>
      <rPr>
        <b/>
        <sz val="12"/>
        <rFont val="Arial"/>
        <family val="2"/>
        <charset val="238"/>
      </rPr>
      <t>(v EUR)</t>
    </r>
  </si>
  <si>
    <t xml:space="preserve">Konečným uživatelem nárokovaná částa </t>
  </si>
  <si>
    <t>Měna dokladu</t>
  </si>
  <si>
    <t>CZK</t>
  </si>
  <si>
    <t>EUR</t>
  </si>
  <si>
    <t>Celkem přímé osobní náklady</t>
  </si>
  <si>
    <t>Za Konečného uživatele (statutárního zástupce)</t>
  </si>
  <si>
    <t>Projektový sekretariát FMP</t>
  </si>
  <si>
    <t>1. Osobní náklady - přímé</t>
  </si>
  <si>
    <t>z 20 % dle skutečných výdajů po redukci v kapitolách 2., 4, 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</si>
</sst>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&quot;€&quot;;[Red]\-#,##0.00\ &quot;€&quot;"/>
    <numFmt numFmtId="166" formatCode="0.000"/>
    <numFmt numFmtId="167" formatCode="#,##0.00\ [$€-1]"/>
  </numFmts>
  <fonts count="41">
    <font>
      <sz val="11"/>
      <color rgb="FF000000"/>
      <name val="Open Sans"/>
    </font>
    <font>
      <sz val="11"/>
      <color rgb="FF000000"/>
      <name val="Arial"/>
      <family val="2"/>
      <charset val="238"/>
    </font>
    <font>
      <sz val="11"/>
      <name val="Open Sans"/>
    </font>
    <font>
      <sz val="9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FFFFFF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FFFF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5"/>
      <color rgb="FF000000"/>
      <name val="Arial"/>
      <family val="2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name val="Arial"/>
      <family val="2"/>
      <charset val="238"/>
    </font>
    <font>
      <sz val="12"/>
      <color indexed="81"/>
      <name val="Tahoma"/>
      <family val="2"/>
      <charset val="238"/>
    </font>
    <font>
      <sz val="12"/>
      <color rgb="FF000000"/>
      <name val="Arial"/>
      <family val="2"/>
      <charset val="238"/>
    </font>
    <font>
      <sz val="20"/>
      <name val="Arial"/>
      <family val="2"/>
      <charset val="238"/>
    </font>
    <font>
      <u/>
      <sz val="2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name val="Open Sans"/>
      <charset val="238"/>
    </font>
    <font>
      <sz val="12"/>
      <name val="Open Sans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A0C8A5"/>
        <bgColor rgb="FF339966"/>
      </patternFill>
    </fill>
    <fill>
      <patternFill patternType="solid">
        <fgColor rgb="FFA0C8A5"/>
        <bgColor indexed="64"/>
      </patternFill>
    </fill>
    <fill>
      <patternFill patternType="solid">
        <fgColor rgb="FF95B3D7"/>
        <bgColor rgb="FF0066CC"/>
      </patternFill>
    </fill>
    <fill>
      <patternFill patternType="solid">
        <fgColor rgb="FFB9B9DC"/>
        <bgColor rgb="FFC0C0C0"/>
      </patternFill>
    </fill>
    <fill>
      <patternFill patternType="solid">
        <fgColor rgb="FFB9B9DC"/>
        <bgColor indexed="64"/>
      </patternFill>
    </fill>
    <fill>
      <patternFill patternType="solid">
        <fgColor rgb="FFB9B9FA"/>
        <bgColor rgb="FFCCCCFF"/>
      </patternFill>
    </fill>
    <fill>
      <patternFill patternType="solid">
        <fgColor rgb="FFA0C8A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99CC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7" fillId="2" borderId="0" xfId="0" applyFont="1" applyFill="1" applyBorder="1" applyAlignment="1">
      <alignment horizontal="left" vertical="center" wrapText="1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4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49" fontId="9" fillId="4" borderId="12" xfId="0" applyNumberFormat="1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1" fillId="7" borderId="13" xfId="0" applyFont="1" applyFill="1" applyBorder="1" applyAlignment="1" applyProtection="1">
      <alignment horizontal="center" vertical="center" wrapText="1"/>
    </xf>
    <xf numFmtId="49" fontId="11" fillId="7" borderId="13" xfId="0" applyNumberFormat="1" applyFont="1" applyFill="1" applyBorder="1" applyAlignment="1" applyProtection="1">
      <alignment horizontal="center" vertical="center" wrapText="1"/>
    </xf>
    <xf numFmtId="0" fontId="31" fillId="7" borderId="13" xfId="0" applyFont="1" applyFill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12" borderId="11" xfId="0" applyFont="1" applyFill="1" applyBorder="1" applyAlignment="1" applyProtection="1">
      <alignment vertical="center" wrapText="1"/>
    </xf>
    <xf numFmtId="1" fontId="9" fillId="11" borderId="11" xfId="0" applyNumberFormat="1" applyFont="1" applyFill="1" applyBorder="1" applyAlignment="1" applyProtection="1">
      <alignment vertical="center"/>
    </xf>
    <xf numFmtId="1" fontId="9" fillId="11" borderId="13" xfId="0" applyNumberFormat="1" applyFont="1" applyFill="1" applyBorder="1" applyAlignment="1" applyProtection="1">
      <alignment horizontal="center" vertical="center"/>
    </xf>
    <xf numFmtId="49" fontId="9" fillId="11" borderId="13" xfId="0" applyNumberFormat="1" applyFont="1" applyFill="1" applyBorder="1" applyAlignment="1" applyProtection="1">
      <alignment horizontal="left" vertical="center" wrapText="1"/>
    </xf>
    <xf numFmtId="49" fontId="9" fillId="11" borderId="13" xfId="0" applyNumberFormat="1" applyFont="1" applyFill="1" applyBorder="1" applyAlignment="1" applyProtection="1">
      <alignment vertical="center" wrapText="1"/>
    </xf>
    <xf numFmtId="4" fontId="9" fillId="11" borderId="13" xfId="0" applyNumberFormat="1" applyFont="1" applyFill="1" applyBorder="1" applyAlignment="1" applyProtection="1">
      <alignment horizontal="right" vertical="center"/>
    </xf>
    <xf numFmtId="4" fontId="13" fillId="4" borderId="2" xfId="0" applyNumberFormat="1" applyFont="1" applyFill="1" applyBorder="1" applyAlignment="1" applyProtection="1">
      <alignment horizontal="right" vertical="center" wrapText="1"/>
    </xf>
    <xf numFmtId="4" fontId="13" fillId="6" borderId="2" xfId="0" applyNumberFormat="1" applyFont="1" applyFill="1" applyBorder="1" applyAlignment="1" applyProtection="1">
      <alignment horizontal="right" vertical="center" wrapText="1"/>
    </xf>
    <xf numFmtId="4" fontId="13" fillId="2" borderId="4" xfId="0" applyNumberFormat="1" applyFont="1" applyFill="1" applyBorder="1" applyAlignment="1" applyProtection="1">
      <alignment horizontal="right" vertical="center" wrapText="1"/>
    </xf>
    <xf numFmtId="4" fontId="14" fillId="2" borderId="5" xfId="0" applyNumberFormat="1" applyFont="1" applyFill="1" applyBorder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" fontId="16" fillId="0" borderId="0" xfId="0" applyNumberFormat="1" applyFont="1" applyAlignment="1" applyProtection="1">
      <alignment horizontal="center" vertical="center" wrapText="1"/>
    </xf>
    <xf numFmtId="4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9" fontId="1" fillId="0" borderId="0" xfId="0" applyNumberFormat="1" applyFont="1" applyAlignment="1" applyProtection="1">
      <alignment horizontal="center" vertical="center"/>
    </xf>
    <xf numFmtId="4" fontId="19" fillId="0" borderId="0" xfId="0" applyNumberFormat="1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center" wrapText="1"/>
    </xf>
    <xf numFmtId="49" fontId="9" fillId="2" borderId="13" xfId="0" applyNumberFormat="1" applyFont="1" applyFill="1" applyBorder="1" applyAlignment="1" applyProtection="1">
      <alignment vertical="center" wrapText="1"/>
      <protection locked="0"/>
    </xf>
    <xf numFmtId="49" fontId="9" fillId="2" borderId="12" xfId="0" applyNumberFormat="1" applyFont="1" applyFill="1" applyBorder="1" applyAlignment="1" applyProtection="1">
      <alignment vertical="center" wrapText="1"/>
      <protection locked="0"/>
    </xf>
    <xf numFmtId="49" fontId="33" fillId="11" borderId="4" xfId="0" applyNumberFormat="1" applyFont="1" applyFill="1" applyBorder="1" applyAlignment="1" applyProtection="1">
      <alignment vertical="center" wrapText="1"/>
    </xf>
    <xf numFmtId="49" fontId="9" fillId="11" borderId="11" xfId="0" applyNumberFormat="1" applyFont="1" applyFill="1" applyBorder="1" applyAlignment="1" applyProtection="1">
      <alignment horizontal="center" vertical="center" wrapText="1"/>
    </xf>
    <xf numFmtId="14" fontId="9" fillId="11" borderId="11" xfId="0" applyNumberFormat="1" applyFont="1" applyFill="1" applyBorder="1" applyAlignment="1" applyProtection="1">
      <alignment horizontal="center" vertical="center"/>
    </xf>
    <xf numFmtId="4" fontId="9" fillId="11" borderId="11" xfId="0" applyNumberFormat="1" applyFont="1" applyFill="1" applyBorder="1" applyAlignment="1" applyProtection="1">
      <alignment horizontal="right" vertical="center"/>
    </xf>
    <xf numFmtId="4" fontId="9" fillId="11" borderId="2" xfId="0" applyNumberFormat="1" applyFont="1" applyFill="1" applyBorder="1" applyAlignment="1" applyProtection="1">
      <alignment horizontal="right" vertical="center"/>
    </xf>
    <xf numFmtId="49" fontId="9" fillId="11" borderId="1" xfId="0" applyNumberFormat="1" applyFont="1" applyFill="1" applyBorder="1" applyAlignment="1" applyProtection="1">
      <alignment vertical="center" wrapText="1"/>
    </xf>
    <xf numFmtId="0" fontId="11" fillId="12" borderId="1" xfId="0" applyFont="1" applyFill="1" applyBorder="1" applyAlignment="1" applyProtection="1">
      <alignment horizontal="center" vertical="center" wrapText="1"/>
    </xf>
    <xf numFmtId="0" fontId="11" fillId="12" borderId="11" xfId="0" applyFont="1" applyFill="1" applyBorder="1" applyAlignment="1" applyProtection="1">
      <alignment horizontal="center" vertical="center" wrapText="1"/>
    </xf>
    <xf numFmtId="0" fontId="11" fillId="12" borderId="2" xfId="0" applyFont="1" applyFill="1" applyBorder="1" applyAlignment="1" applyProtection="1">
      <alignment horizontal="center" vertical="center" wrapText="1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33" fillId="11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11" borderId="13" xfId="0" applyNumberFormat="1" applyFont="1" applyFill="1" applyBorder="1" applyAlignment="1" applyProtection="1">
      <alignment horizontal="right" vertical="center"/>
      <protection locked="0"/>
    </xf>
    <xf numFmtId="49" fontId="36" fillId="0" borderId="0" xfId="0" applyNumberFormat="1" applyFont="1"/>
    <xf numFmtId="167" fontId="36" fillId="0" borderId="0" xfId="0" applyNumberFormat="1" applyFont="1"/>
    <xf numFmtId="0" fontId="36" fillId="0" borderId="0" xfId="0" applyFont="1"/>
    <xf numFmtId="9" fontId="36" fillId="0" borderId="0" xfId="0" applyNumberFormat="1" applyFont="1"/>
    <xf numFmtId="4" fontId="9" fillId="11" borderId="13" xfId="0" applyNumberFormat="1" applyFont="1" applyFill="1" applyBorder="1" applyAlignment="1" applyProtection="1">
      <alignment vertical="center"/>
    </xf>
    <xf numFmtId="4" fontId="36" fillId="0" borderId="0" xfId="0" applyNumberFormat="1" applyFont="1"/>
    <xf numFmtId="4" fontId="36" fillId="13" borderId="0" xfId="0" applyNumberFormat="1" applyFont="1" applyFill="1"/>
    <xf numFmtId="166" fontId="2" fillId="0" borderId="13" xfId="0" applyNumberFormat="1" applyFont="1" applyBorder="1" applyAlignment="1" applyProtection="1">
      <alignment horizontal="center" vertical="center"/>
    </xf>
    <xf numFmtId="1" fontId="9" fillId="2" borderId="13" xfId="0" applyNumberFormat="1" applyFont="1" applyFill="1" applyBorder="1" applyAlignment="1" applyProtection="1">
      <alignment horizontal="center" vertical="center" wrapText="1"/>
    </xf>
    <xf numFmtId="49" fontId="9" fillId="2" borderId="12" xfId="0" applyNumberFormat="1" applyFont="1" applyFill="1" applyBorder="1" applyAlignment="1" applyProtection="1">
      <alignment vertic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1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right" vertical="center" wrapText="1"/>
    </xf>
    <xf numFmtId="4" fontId="33" fillId="11" borderId="13" xfId="0" applyNumberFormat="1" applyFont="1" applyFill="1" applyBorder="1" applyAlignment="1" applyProtection="1">
      <alignment horizontal="right" vertical="center" wrapText="1"/>
    </xf>
    <xf numFmtId="49" fontId="9" fillId="2" borderId="13" xfId="0" applyNumberFormat="1" applyFont="1" applyFill="1" applyBorder="1" applyAlignment="1" applyProtection="1">
      <alignment horizontal="left" vertical="center" wrapText="1"/>
    </xf>
    <xf numFmtId="49" fontId="9" fillId="2" borderId="13" xfId="0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1" fontId="9" fillId="11" borderId="2" xfId="0" applyNumberFormat="1" applyFont="1" applyFill="1" applyBorder="1" applyAlignment="1" applyProtection="1">
      <alignment horizontal="center"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1" fontId="9" fillId="11" borderId="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8" borderId="16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64" fontId="1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14" fillId="2" borderId="13" xfId="0" applyNumberFormat="1" applyFont="1" applyFill="1" applyBorder="1" applyAlignment="1" applyProtection="1">
      <alignment horizontal="left" vertical="center" wrapText="1"/>
    </xf>
    <xf numFmtId="49" fontId="11" fillId="2" borderId="1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166" fontId="9" fillId="0" borderId="13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1" fontId="9" fillId="11" borderId="2" xfId="0" applyNumberFormat="1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left" vertical="center" wrapText="1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</xf>
    <xf numFmtId="0" fontId="38" fillId="0" borderId="0" xfId="0" applyFont="1" applyBorder="1" applyAlignment="1" applyProtection="1">
      <alignment vertical="center"/>
    </xf>
    <xf numFmtId="14" fontId="9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horizontal="center" vertical="center"/>
    </xf>
    <xf numFmtId="1" fontId="33" fillId="11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2" fontId="9" fillId="2" borderId="6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 applyProtection="1">
      <alignment horizontal="right" vertical="center" wrapText="1"/>
    </xf>
    <xf numFmtId="0" fontId="2" fillId="5" borderId="11" xfId="0" applyFont="1" applyFill="1" applyBorder="1" applyAlignment="1" applyProtection="1">
      <alignment vertical="center"/>
    </xf>
    <xf numFmtId="0" fontId="2" fillId="8" borderId="21" xfId="0" applyFont="1" applyFill="1" applyBorder="1" applyAlignment="1" applyProtection="1">
      <alignment horizontal="center" vertical="center"/>
    </xf>
    <xf numFmtId="0" fontId="2" fillId="8" borderId="23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1" fontId="9" fillId="11" borderId="1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1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3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1" xfId="0" applyNumberFormat="1" applyFont="1" applyBorder="1" applyAlignment="1" applyProtection="1">
      <alignment vertical="center"/>
      <protection locked="0"/>
    </xf>
    <xf numFmtId="49" fontId="31" fillId="0" borderId="2" xfId="0" applyNumberFormat="1" applyFont="1" applyBorder="1" applyAlignment="1" applyProtection="1">
      <alignment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1" fillId="10" borderId="1" xfId="0" applyFont="1" applyFill="1" applyBorder="1" applyAlignment="1" applyProtection="1">
      <alignment horizontal="left" vertical="center" wrapText="1"/>
    </xf>
    <xf numFmtId="0" fontId="31" fillId="10" borderId="11" xfId="0" applyFont="1" applyFill="1" applyBorder="1" applyAlignment="1" applyProtection="1">
      <alignment horizontal="left" vertical="center" wrapText="1"/>
    </xf>
    <xf numFmtId="0" fontId="31" fillId="10" borderId="2" xfId="0" applyFont="1" applyFill="1" applyBorder="1" applyAlignment="1" applyProtection="1">
      <alignment horizontal="left" vertical="center" wrapText="1"/>
    </xf>
    <xf numFmtId="49" fontId="9" fillId="11" borderId="1" xfId="0" applyNumberFormat="1" applyFont="1" applyFill="1" applyBorder="1" applyAlignment="1" applyProtection="1">
      <alignment horizontal="left" vertical="center" wrapText="1"/>
    </xf>
    <xf numFmtId="49" fontId="9" fillId="11" borderId="11" xfId="0" applyNumberFormat="1" applyFont="1" applyFill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4" fontId="0" fillId="0" borderId="14" xfId="0" applyNumberFormat="1" applyFont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2" fillId="8" borderId="24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vertical="center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horizontal="center" vertical="center"/>
    </xf>
    <xf numFmtId="0" fontId="37" fillId="0" borderId="26" xfId="0" applyFont="1" applyBorder="1" applyAlignment="1" applyProtection="1">
      <alignment horizontal="center" vertical="center"/>
    </xf>
    <xf numFmtId="0" fontId="37" fillId="0" borderId="16" xfId="0" applyFont="1" applyBorder="1" applyAlignment="1" applyProtection="1">
      <alignment horizontal="center" vertical="center"/>
    </xf>
    <xf numFmtId="14" fontId="0" fillId="0" borderId="15" xfId="0" applyNumberFormat="1" applyFont="1" applyBorder="1" applyAlignment="1" applyProtection="1">
      <alignment horizontal="center" vertical="center"/>
    </xf>
    <xf numFmtId="14" fontId="0" fillId="0" borderId="16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14" fontId="2" fillId="0" borderId="15" xfId="0" applyNumberFormat="1" applyFont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33" fillId="2" borderId="1" xfId="0" applyNumberFormat="1" applyFont="1" applyFill="1" applyBorder="1" applyAlignment="1" applyProtection="1">
      <alignment horizontal="left" vertical="center" wrapText="1"/>
    </xf>
    <xf numFmtId="49" fontId="31" fillId="0" borderId="11" xfId="0" applyNumberFormat="1" applyFont="1" applyBorder="1" applyAlignment="1" applyProtection="1">
      <alignment vertical="center"/>
    </xf>
    <xf numFmtId="49" fontId="31" fillId="0" borderId="2" xfId="0" applyNumberFormat="1" applyFont="1" applyBorder="1" applyAlignment="1" applyProtection="1">
      <alignment vertical="center"/>
    </xf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1" fontId="9" fillId="2" borderId="1" xfId="0" applyNumberFormat="1" applyFont="1" applyFill="1" applyBorder="1" applyAlignment="1" applyProtection="1">
      <alignment horizontal="left" vertical="center"/>
    </xf>
    <xf numFmtId="49" fontId="9" fillId="2" borderId="5" xfId="0" applyNumberFormat="1" applyFont="1" applyFill="1" applyBorder="1" applyAlignment="1" applyProtection="1">
      <alignment horizontal="left" vertical="center" wrapText="1"/>
    </xf>
    <xf numFmtId="14" fontId="9" fillId="2" borderId="1" xfId="0" applyNumberFormat="1" applyFont="1" applyFill="1" applyBorder="1" applyAlignment="1" applyProtection="1">
      <alignment horizontal="left" vertical="center" wrapText="1"/>
    </xf>
    <xf numFmtId="14" fontId="9" fillId="2" borderId="1" xfId="0" applyNumberFormat="1" applyFont="1" applyFill="1" applyBorder="1" applyAlignment="1" applyProtection="1">
      <alignment horizontal="left" vertical="center"/>
    </xf>
    <xf numFmtId="0" fontId="27" fillId="2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1" fillId="4" borderId="1" xfId="0" applyFont="1" applyFill="1" applyBorder="1" applyAlignment="1">
      <alignment horizontal="left" vertical="center" wrapText="1"/>
    </xf>
    <xf numFmtId="0" fontId="2" fillId="5" borderId="2" xfId="0" applyFont="1" applyFill="1" applyBorder="1"/>
    <xf numFmtId="0" fontId="21" fillId="4" borderId="8" xfId="0" applyFont="1" applyFill="1" applyBorder="1" applyAlignment="1">
      <alignment horizontal="left" vertical="center"/>
    </xf>
    <xf numFmtId="0" fontId="2" fillId="5" borderId="10" xfId="0" applyFont="1" applyFill="1" applyBorder="1"/>
    <xf numFmtId="0" fontId="25" fillId="0" borderId="1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2" xfId="0" applyFont="1" applyBorder="1"/>
    <xf numFmtId="0" fontId="26" fillId="0" borderId="0" xfId="0" applyFont="1" applyAlignment="1">
      <alignment horizontal="left" vertical="top" wrapText="1"/>
    </xf>
    <xf numFmtId="0" fontId="0" fillId="0" borderId="0" xfId="0" applyFont="1" applyAlignment="1"/>
    <xf numFmtId="0" fontId="21" fillId="4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2" fillId="5" borderId="11" xfId="0" applyFont="1" applyFill="1" applyBorder="1"/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/>
    </xf>
  </cellXfs>
  <cellStyles count="1">
    <cellStyle name="Normální" xfId="0" builtinId="0"/>
  </cellStyles>
  <dxfs count="7">
    <dxf>
      <fill>
        <patternFill>
          <bgColor rgb="FFFF0000"/>
        </patternFill>
      </fill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A0C8A5"/>
      <color rgb="FF99CC00"/>
      <color rgb="FFB9B9DC"/>
      <color rgb="FFB9B9FA"/>
      <color rgb="FF95B3D7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Q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76200</xdr:colOff>
      <xdr:row>1</xdr:row>
      <xdr:rowOff>0</xdr:rowOff>
    </xdr:to>
    <xdr:pic>
      <xdr:nvPicPr>
        <xdr:cNvPr id="2" name="image0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38775" cy="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0</xdr:colOff>
      <xdr:row>0</xdr:row>
      <xdr:rowOff>57150</xdr:rowOff>
    </xdr:from>
    <xdr:to>
      <xdr:col>15</xdr:col>
      <xdr:colOff>0</xdr:colOff>
      <xdr:row>1</xdr:row>
      <xdr:rowOff>95250</xdr:rowOff>
    </xdr:to>
    <xdr:pic>
      <xdr:nvPicPr>
        <xdr:cNvPr id="3" name="image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24765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0</xdr:colOff>
      <xdr:row>1</xdr:row>
      <xdr:rowOff>0</xdr:rowOff>
    </xdr:from>
    <xdr:to>
      <xdr:col>6</xdr:col>
      <xdr:colOff>228600</xdr:colOff>
      <xdr:row>1</xdr:row>
      <xdr:rowOff>0</xdr:rowOff>
    </xdr:to>
    <xdr:pic>
      <xdr:nvPicPr>
        <xdr:cNvPr id="5" name="image0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1</xdr:row>
      <xdr:rowOff>85725</xdr:rowOff>
    </xdr:from>
    <xdr:to>
      <xdr:col>1</xdr:col>
      <xdr:colOff>4410075</xdr:colOff>
      <xdr:row>1</xdr:row>
      <xdr:rowOff>85725</xdr:rowOff>
    </xdr:to>
    <xdr:pic>
      <xdr:nvPicPr>
        <xdr:cNvPr id="6" name="image0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86325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2266950</xdr:colOff>
      <xdr:row>1</xdr:row>
      <xdr:rowOff>85725</xdr:rowOff>
    </xdr:from>
    <xdr:to>
      <xdr:col>5</xdr:col>
      <xdr:colOff>1390650</xdr:colOff>
      <xdr:row>1</xdr:row>
      <xdr:rowOff>85725</xdr:rowOff>
    </xdr:to>
    <xdr:pic>
      <xdr:nvPicPr>
        <xdr:cNvPr id="7" name="image04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54330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4</xdr:row>
      <xdr:rowOff>47625</xdr:rowOff>
    </xdr:from>
    <xdr:to>
      <xdr:col>13</xdr:col>
      <xdr:colOff>438150</xdr:colOff>
      <xdr:row>9</xdr:row>
      <xdr:rowOff>400050</xdr:rowOff>
    </xdr:to>
    <xdr:pic>
      <xdr:nvPicPr>
        <xdr:cNvPr id="8" name="image0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4162425" cy="3295650"/>
        </a:xfrm>
        <a:prstGeom prst="rect">
          <a:avLst/>
        </a:prstGeom>
        <a:noFill/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396240</xdr:colOff>
          <xdr:row>38</xdr:row>
          <xdr:rowOff>129540</xdr:rowOff>
        </xdr:from>
        <xdr:to>
          <xdr:col>4</xdr:col>
          <xdr:colOff>883920</xdr:colOff>
          <xdr:row>38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1000125</xdr:colOff>
      <xdr:row>1</xdr:row>
      <xdr:rowOff>158750</xdr:rowOff>
    </xdr:from>
    <xdr:to>
      <xdr:col>9</xdr:col>
      <xdr:colOff>8382</xdr:colOff>
      <xdr:row>8</xdr:row>
      <xdr:rowOff>123063</xdr:rowOff>
    </xdr:to>
    <xdr:pic>
      <xdr:nvPicPr>
        <xdr:cNvPr id="2" name="Obrázek 1" descr="euroregion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57625" y="365125"/>
          <a:ext cx="4675632" cy="3218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76200</xdr:colOff>
      <xdr:row>1</xdr:row>
      <xdr:rowOff>0</xdr:rowOff>
    </xdr:to>
    <xdr:pic>
      <xdr:nvPicPr>
        <xdr:cNvPr id="2" name="image05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5438775" cy="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0</xdr:colOff>
      <xdr:row>0</xdr:row>
      <xdr:rowOff>57150</xdr:rowOff>
    </xdr:from>
    <xdr:to>
      <xdr:col>15</xdr:col>
      <xdr:colOff>0</xdr:colOff>
      <xdr:row>1</xdr:row>
      <xdr:rowOff>95250</xdr:rowOff>
    </xdr:to>
    <xdr:pic>
      <xdr:nvPicPr>
        <xdr:cNvPr id="3" name="image0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84675" y="57150"/>
          <a:ext cx="0" cy="24765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0</xdr:colOff>
      <xdr:row>1</xdr:row>
      <xdr:rowOff>0</xdr:rowOff>
    </xdr:from>
    <xdr:to>
      <xdr:col>6</xdr:col>
      <xdr:colOff>228600</xdr:colOff>
      <xdr:row>1</xdr:row>
      <xdr:rowOff>0</xdr:rowOff>
    </xdr:to>
    <xdr:pic>
      <xdr:nvPicPr>
        <xdr:cNvPr id="4" name="image02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49325" y="209550"/>
          <a:ext cx="211455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1</xdr:row>
      <xdr:rowOff>85725</xdr:rowOff>
    </xdr:from>
    <xdr:to>
      <xdr:col>1</xdr:col>
      <xdr:colOff>4410075</xdr:colOff>
      <xdr:row>1</xdr:row>
      <xdr:rowOff>85725</xdr:rowOff>
    </xdr:to>
    <xdr:pic>
      <xdr:nvPicPr>
        <xdr:cNvPr id="5" name="image05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295275"/>
          <a:ext cx="4886325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2266950</xdr:colOff>
      <xdr:row>1</xdr:row>
      <xdr:rowOff>85725</xdr:rowOff>
    </xdr:from>
    <xdr:to>
      <xdr:col>5</xdr:col>
      <xdr:colOff>1390650</xdr:colOff>
      <xdr:row>1</xdr:row>
      <xdr:rowOff>85725</xdr:rowOff>
    </xdr:to>
    <xdr:pic>
      <xdr:nvPicPr>
        <xdr:cNvPr id="6" name="image04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96675" y="295275"/>
          <a:ext cx="354330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4</xdr:row>
      <xdr:rowOff>47625</xdr:rowOff>
    </xdr:from>
    <xdr:to>
      <xdr:col>13</xdr:col>
      <xdr:colOff>438150</xdr:colOff>
      <xdr:row>9</xdr:row>
      <xdr:rowOff>400050</xdr:rowOff>
    </xdr:to>
    <xdr:pic>
      <xdr:nvPicPr>
        <xdr:cNvPr id="7" name="image03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012650" y="1371600"/>
          <a:ext cx="4657725" cy="3209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5"/>
  <sheetViews>
    <sheetView showGridLines="0" tabSelected="1" view="pageBreakPreview" topLeftCell="A10" zoomScale="80" zoomScaleNormal="80" zoomScaleSheetLayoutView="80" workbookViewId="0">
      <selection sqref="A1:N1"/>
    </sheetView>
  </sheetViews>
  <sheetFormatPr defaultColWidth="15.09765625" defaultRowHeight="15" customHeight="1"/>
  <cols>
    <col min="1" max="1" width="7" style="102" customWidth="1"/>
    <col min="2" max="2" width="63.3984375" style="102" customWidth="1"/>
    <col min="3" max="3" width="50.69921875" style="102" customWidth="1"/>
    <col min="4" max="4" width="33.19921875" style="102" customWidth="1"/>
    <col min="5" max="12" width="24.69921875" style="102" customWidth="1"/>
    <col min="13" max="13" width="31.19921875" style="102" customWidth="1"/>
    <col min="14" max="14" width="6.8984375" style="102" customWidth="1"/>
    <col min="15" max="15" width="0.3984375" style="102" customWidth="1"/>
    <col min="16" max="16" width="5.69921875" style="102" customWidth="1"/>
    <col min="17" max="17" width="8.09765625" style="102" customWidth="1"/>
    <col min="18" max="18" width="7.59765625" style="102" customWidth="1"/>
    <col min="19" max="19" width="6.19921875" style="102" customWidth="1"/>
    <col min="20" max="20" width="8.5" style="102" customWidth="1"/>
    <col min="21" max="24" width="10.8984375" style="102" hidden="1" customWidth="1"/>
    <col min="25" max="26" width="8" style="102" customWidth="1"/>
    <col min="27" max="16384" width="15.09765625" style="102"/>
  </cols>
  <sheetData>
    <row r="1" spans="1:27" ht="16.5" customHeight="1">
      <c r="A1" s="169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1"/>
      <c r="P1" s="106"/>
      <c r="Q1" s="107" t="b">
        <v>1</v>
      </c>
      <c r="R1" s="128"/>
      <c r="S1" s="107"/>
      <c r="T1" s="107"/>
      <c r="U1" s="107"/>
      <c r="V1" s="107"/>
      <c r="W1" s="107"/>
      <c r="X1" s="107"/>
      <c r="Y1" s="107"/>
      <c r="Z1" s="107"/>
      <c r="AA1" s="108"/>
    </row>
    <row r="2" spans="1:27" ht="28.5" customHeight="1">
      <c r="A2" s="17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09"/>
      <c r="Q2" s="110" t="e">
        <f>IF((SUM(K16:K37))*20%&gt;2869.44,(2869.44),((SUM(K16:K37))*20%))</f>
        <v>#DIV/0!</v>
      </c>
      <c r="R2" s="128">
        <f>IF((SUM(L16:L37))*20%&gt;2869.44,(2869.44),((SUM(L16:L37))*20%))</f>
        <v>0</v>
      </c>
      <c r="S2" s="111"/>
      <c r="T2" s="111"/>
      <c r="U2" s="111"/>
      <c r="V2" s="111"/>
      <c r="W2" s="111"/>
      <c r="X2" s="111"/>
      <c r="Y2" s="111"/>
      <c r="Z2" s="111"/>
      <c r="AA2" s="108"/>
    </row>
    <row r="3" spans="1:27" ht="28.5" customHeight="1">
      <c r="A3" s="17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7" ht="30.75" customHeight="1">
      <c r="A4" s="17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7" ht="45" customHeight="1">
      <c r="A5" s="170" t="s">
        <v>2</v>
      </c>
      <c r="B5" s="141"/>
      <c r="C5" s="189"/>
      <c r="D5" s="158"/>
      <c r="E5" s="187"/>
      <c r="F5" s="150" t="s">
        <v>3</v>
      </c>
      <c r="G5" s="145"/>
      <c r="H5" s="146"/>
      <c r="I5" s="190"/>
      <c r="J5" s="191"/>
      <c r="K5" s="152"/>
      <c r="L5" s="163"/>
      <c r="M5" s="162"/>
      <c r="N5" s="162"/>
      <c r="O5" s="16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7" ht="45" customHeight="1">
      <c r="A6" s="170" t="s">
        <v>4</v>
      </c>
      <c r="B6" s="141"/>
      <c r="C6" s="193"/>
      <c r="D6" s="158"/>
      <c r="E6" s="188"/>
      <c r="F6" s="147"/>
      <c r="G6" s="148"/>
      <c r="H6" s="149"/>
      <c r="I6" s="192"/>
      <c r="J6" s="192"/>
      <c r="K6" s="154"/>
      <c r="L6" s="164"/>
      <c r="M6" s="165"/>
      <c r="N6" s="162"/>
      <c r="O6" s="16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7" ht="45" customHeight="1">
      <c r="A7" s="140" t="s">
        <v>5</v>
      </c>
      <c r="B7" s="141"/>
      <c r="C7" s="157"/>
      <c r="D7" s="158"/>
      <c r="E7" s="188"/>
      <c r="F7" s="170" t="s">
        <v>6</v>
      </c>
      <c r="G7" s="176"/>
      <c r="H7" s="141"/>
      <c r="I7" s="200"/>
      <c r="J7" s="201"/>
      <c r="K7" s="158"/>
      <c r="L7" s="164"/>
      <c r="M7" s="165"/>
      <c r="N7" s="162"/>
      <c r="O7" s="16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7" ht="45" customHeight="1">
      <c r="A8" s="140" t="s">
        <v>135</v>
      </c>
      <c r="B8" s="141"/>
      <c r="C8" s="195"/>
      <c r="D8" s="158"/>
      <c r="E8" s="188"/>
      <c r="F8" s="194" t="s">
        <v>7</v>
      </c>
      <c r="G8" s="148"/>
      <c r="H8" s="149"/>
      <c r="I8" s="196"/>
      <c r="J8" s="197"/>
      <c r="K8" s="198"/>
      <c r="L8" s="164"/>
      <c r="M8" s="165"/>
      <c r="N8" s="162"/>
      <c r="O8" s="16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7" ht="45" customHeight="1">
      <c r="A9" s="150" t="s">
        <v>8</v>
      </c>
      <c r="B9" s="146"/>
      <c r="C9" s="151"/>
      <c r="D9" s="152"/>
      <c r="E9" s="188"/>
      <c r="F9" s="144" t="s">
        <v>9</v>
      </c>
      <c r="G9" s="145"/>
      <c r="H9" s="146"/>
      <c r="I9" s="199"/>
      <c r="J9" s="191"/>
      <c r="K9" s="166" t="s">
        <v>10</v>
      </c>
      <c r="L9" s="164"/>
      <c r="M9" s="165"/>
      <c r="N9" s="162"/>
      <c r="O9" s="162"/>
      <c r="P9" s="48"/>
      <c r="Q9" s="48"/>
      <c r="R9" s="21"/>
      <c r="S9" s="48"/>
      <c r="T9" s="48"/>
      <c r="U9" s="48"/>
      <c r="V9" s="48"/>
      <c r="W9" s="48"/>
      <c r="X9" s="48"/>
      <c r="Y9" s="48"/>
      <c r="Z9" s="48"/>
    </row>
    <row r="10" spans="1:27" ht="45" customHeight="1">
      <c r="A10" s="147"/>
      <c r="B10" s="149"/>
      <c r="C10" s="153"/>
      <c r="D10" s="154"/>
      <c r="E10" s="188"/>
      <c r="F10" s="147"/>
      <c r="G10" s="148"/>
      <c r="H10" s="149"/>
      <c r="I10" s="192"/>
      <c r="J10" s="192"/>
      <c r="K10" s="167"/>
      <c r="L10" s="164"/>
      <c r="M10" s="162"/>
      <c r="N10" s="162"/>
      <c r="O10" s="162"/>
      <c r="P10" s="48"/>
      <c r="Q10" s="48"/>
      <c r="R10" s="21"/>
      <c r="S10" s="48"/>
      <c r="T10" s="48"/>
      <c r="U10" s="48"/>
      <c r="V10" s="48"/>
      <c r="W10" s="48"/>
      <c r="X10" s="48"/>
      <c r="Y10" s="48"/>
      <c r="Z10" s="48"/>
    </row>
    <row r="11" spans="1:27" ht="45" customHeight="1">
      <c r="A11" s="22" t="s">
        <v>77</v>
      </c>
      <c r="B11" s="22" t="s">
        <v>78</v>
      </c>
      <c r="C11" s="22" t="s">
        <v>79</v>
      </c>
      <c r="D11" s="23" t="s">
        <v>170</v>
      </c>
      <c r="E11" s="22" t="s">
        <v>83</v>
      </c>
      <c r="F11" s="202" t="s">
        <v>167</v>
      </c>
      <c r="G11" s="203"/>
      <c r="H11" s="204"/>
      <c r="I11" s="74"/>
      <c r="J11" s="112"/>
      <c r="K11" s="112"/>
      <c r="L11" s="112"/>
      <c r="M11" s="112"/>
      <c r="N11" s="112"/>
      <c r="O11" s="162"/>
      <c r="P11" s="50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7" ht="44.25" customHeight="1">
      <c r="A12" s="155" t="s">
        <v>141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62"/>
      <c r="P12" s="24"/>
      <c r="Q12" s="113"/>
      <c r="R12" s="48"/>
      <c r="S12" s="48"/>
      <c r="T12" s="25"/>
      <c r="U12" s="48"/>
      <c r="V12" s="48"/>
      <c r="W12" s="48"/>
      <c r="X12" s="48"/>
      <c r="Y12" s="48"/>
      <c r="Z12" s="48"/>
    </row>
    <row r="13" spans="1:27" ht="24" customHeigh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4">
        <v>6</v>
      </c>
      <c r="G13" s="114">
        <v>7</v>
      </c>
      <c r="H13" s="114">
        <v>8</v>
      </c>
      <c r="I13" s="114">
        <v>9</v>
      </c>
      <c r="J13" s="114">
        <v>10</v>
      </c>
      <c r="K13" s="114">
        <v>11</v>
      </c>
      <c r="L13" s="114">
        <v>12</v>
      </c>
      <c r="M13" s="114">
        <v>13</v>
      </c>
      <c r="N13" s="114">
        <v>14</v>
      </c>
      <c r="O13" s="162"/>
      <c r="P13" s="96"/>
      <c r="Q13" s="113"/>
      <c r="R13" s="115"/>
      <c r="S13" s="115"/>
      <c r="T13" s="25"/>
      <c r="U13" s="48"/>
      <c r="V13" s="48"/>
      <c r="W13" s="48"/>
      <c r="X13" s="48"/>
      <c r="Y13" s="48"/>
      <c r="Z13" s="48"/>
    </row>
    <row r="14" spans="1:27" ht="82.5" customHeight="1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8" t="s">
        <v>134</v>
      </c>
      <c r="G14" s="28" t="s">
        <v>18</v>
      </c>
      <c r="H14" s="28" t="s">
        <v>19</v>
      </c>
      <c r="I14" s="26" t="s">
        <v>20</v>
      </c>
      <c r="J14" s="26" t="s">
        <v>21</v>
      </c>
      <c r="K14" s="27" t="s">
        <v>137</v>
      </c>
      <c r="L14" s="29" t="s">
        <v>139</v>
      </c>
      <c r="M14" s="29" t="s">
        <v>140</v>
      </c>
      <c r="N14" s="26" t="s">
        <v>12</v>
      </c>
      <c r="O14" s="162"/>
      <c r="P14" s="48"/>
      <c r="Q14" s="48"/>
      <c r="R14" s="30"/>
      <c r="S14" s="48"/>
      <c r="T14" s="48"/>
      <c r="U14" s="48"/>
      <c r="V14" s="48"/>
      <c r="W14" s="48"/>
      <c r="X14" s="48"/>
      <c r="Y14" s="48"/>
      <c r="Z14" s="48"/>
    </row>
    <row r="15" spans="1:27" ht="82.5" customHeight="1">
      <c r="A15" s="31" t="s">
        <v>22</v>
      </c>
      <c r="B15" s="31" t="s">
        <v>23</v>
      </c>
      <c r="C15" s="31" t="s">
        <v>24</v>
      </c>
      <c r="D15" s="31" t="s">
        <v>25</v>
      </c>
      <c r="E15" s="32" t="s">
        <v>26</v>
      </c>
      <c r="F15" s="32" t="s">
        <v>133</v>
      </c>
      <c r="G15" s="32" t="s">
        <v>27</v>
      </c>
      <c r="H15" s="32" t="s">
        <v>28</v>
      </c>
      <c r="I15" s="33" t="s">
        <v>86</v>
      </c>
      <c r="J15" s="33" t="s">
        <v>89</v>
      </c>
      <c r="K15" s="33" t="s">
        <v>136</v>
      </c>
      <c r="L15" s="34" t="s">
        <v>138</v>
      </c>
      <c r="M15" s="35" t="s">
        <v>142</v>
      </c>
      <c r="N15" s="36" t="s">
        <v>29</v>
      </c>
      <c r="O15" s="16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1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37"/>
      <c r="L16" s="72"/>
      <c r="M16" s="72"/>
      <c r="N16" s="73"/>
      <c r="O16" s="162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75"/>
      <c r="B17" s="16"/>
      <c r="C17" s="63"/>
      <c r="D17" s="64"/>
      <c r="E17" s="19"/>
      <c r="F17" s="76"/>
      <c r="G17" s="76"/>
      <c r="H17" s="19"/>
      <c r="I17" s="77"/>
      <c r="J17" s="77"/>
      <c r="K17" s="78" t="e">
        <f t="shared" ref="K17:K20" si="0">(IF($I$8="netto",I17/$I$11,J17/$I$11))</f>
        <v>#DIV/0!</v>
      </c>
      <c r="L17" s="77"/>
      <c r="M17" s="16"/>
      <c r="N17" s="75" t="str">
        <f t="shared" ref="N17:N40" si="1">IF(A17&gt;0,A17,"")</f>
        <v/>
      </c>
      <c r="O17" s="16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75"/>
      <c r="B18" s="16"/>
      <c r="C18" s="63"/>
      <c r="D18" s="64"/>
      <c r="E18" s="19"/>
      <c r="F18" s="76"/>
      <c r="G18" s="76"/>
      <c r="H18" s="19"/>
      <c r="I18" s="77"/>
      <c r="J18" s="77"/>
      <c r="K18" s="78" t="e">
        <f t="shared" si="0"/>
        <v>#DIV/0!</v>
      </c>
      <c r="L18" s="77"/>
      <c r="M18" s="16"/>
      <c r="N18" s="75" t="str">
        <f t="shared" si="1"/>
        <v/>
      </c>
      <c r="O18" s="16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75"/>
      <c r="B19" s="16"/>
      <c r="C19" s="63"/>
      <c r="D19" s="64"/>
      <c r="E19" s="19"/>
      <c r="F19" s="76"/>
      <c r="G19" s="76"/>
      <c r="H19" s="19"/>
      <c r="I19" s="77"/>
      <c r="J19" s="77"/>
      <c r="K19" s="78" t="e">
        <f t="shared" si="0"/>
        <v>#DIV/0!</v>
      </c>
      <c r="L19" s="77"/>
      <c r="M19" s="16"/>
      <c r="N19" s="75" t="str">
        <f t="shared" si="1"/>
        <v/>
      </c>
      <c r="O19" s="16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75"/>
      <c r="B20" s="16"/>
      <c r="C20" s="63"/>
      <c r="D20" s="64"/>
      <c r="E20" s="19"/>
      <c r="F20" s="76"/>
      <c r="G20" s="76"/>
      <c r="H20" s="19"/>
      <c r="I20" s="77"/>
      <c r="J20" s="77"/>
      <c r="K20" s="78" t="e">
        <f t="shared" si="0"/>
        <v>#DIV/0!</v>
      </c>
      <c r="L20" s="77"/>
      <c r="M20" s="16"/>
      <c r="N20" s="75" t="str">
        <f t="shared" si="1"/>
        <v/>
      </c>
      <c r="O20" s="16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45" customHeight="1">
      <c r="A21" s="75"/>
      <c r="B21" s="16"/>
      <c r="C21" s="63"/>
      <c r="D21" s="64"/>
      <c r="E21" s="19"/>
      <c r="F21" s="76"/>
      <c r="G21" s="76"/>
      <c r="H21" s="19"/>
      <c r="I21" s="77"/>
      <c r="J21" s="77"/>
      <c r="K21" s="78" t="e">
        <f>(IF($I$8="netto",I21/$I$11,J21/$I$11))</f>
        <v>#DIV/0!</v>
      </c>
      <c r="L21" s="77"/>
      <c r="M21" s="16"/>
      <c r="N21" s="75" t="str">
        <f t="shared" si="1"/>
        <v/>
      </c>
      <c r="O21" s="16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45" customHeight="1">
      <c r="A22" s="75"/>
      <c r="B22" s="16"/>
      <c r="C22" s="63"/>
      <c r="D22" s="64"/>
      <c r="E22" s="19"/>
      <c r="F22" s="76"/>
      <c r="G22" s="76"/>
      <c r="H22" s="19"/>
      <c r="I22" s="77"/>
      <c r="J22" s="77"/>
      <c r="K22" s="78" t="e">
        <f>(IF($I$8="netto",I22/$I$11,J22/$I$11))</f>
        <v>#DIV/0!</v>
      </c>
      <c r="L22" s="77"/>
      <c r="M22" s="16"/>
      <c r="N22" s="75" t="str">
        <f t="shared" si="1"/>
        <v/>
      </c>
      <c r="O22" s="162"/>
      <c r="P22" s="48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45" customHeight="1">
      <c r="A23" s="75"/>
      <c r="B23" s="16"/>
      <c r="C23" s="63"/>
      <c r="D23" s="64"/>
      <c r="E23" s="19"/>
      <c r="F23" s="76"/>
      <c r="G23" s="76"/>
      <c r="H23" s="19"/>
      <c r="I23" s="77"/>
      <c r="J23" s="77"/>
      <c r="K23" s="78" t="e">
        <f>(IF($I$8="netto",I23/$I$11,J23/$I$11))</f>
        <v>#DIV/0!</v>
      </c>
      <c r="L23" s="77"/>
      <c r="M23" s="16"/>
      <c r="N23" s="75" t="str">
        <f t="shared" si="1"/>
        <v/>
      </c>
      <c r="O23" s="162"/>
      <c r="P23" s="48"/>
      <c r="Q23" s="48"/>
      <c r="R23" s="113"/>
      <c r="S23" s="48"/>
      <c r="T23" s="48"/>
      <c r="U23" s="48"/>
      <c r="V23" s="48"/>
      <c r="W23" s="48"/>
      <c r="X23" s="48"/>
      <c r="Y23" s="48"/>
      <c r="Z23" s="48"/>
    </row>
    <row r="24" spans="1:26" ht="45" customHeight="1">
      <c r="A24" s="75"/>
      <c r="B24" s="16"/>
      <c r="C24" s="63"/>
      <c r="D24" s="64"/>
      <c r="E24" s="19"/>
      <c r="F24" s="76"/>
      <c r="G24" s="76"/>
      <c r="H24" s="19"/>
      <c r="I24" s="77"/>
      <c r="J24" s="77"/>
      <c r="K24" s="78" t="e">
        <f>(IF($I$8="netto",I24/$I$11,J24/$I$11))</f>
        <v>#DIV/0!</v>
      </c>
      <c r="L24" s="77"/>
      <c r="M24" s="16"/>
      <c r="N24" s="75" t="str">
        <f t="shared" si="1"/>
        <v/>
      </c>
      <c r="O24" s="162"/>
      <c r="P24" s="48"/>
      <c r="Q24" s="48"/>
      <c r="R24" s="113"/>
      <c r="S24" s="48"/>
      <c r="T24" s="48"/>
      <c r="U24" s="48"/>
      <c r="V24" s="48"/>
      <c r="W24" s="48"/>
      <c r="X24" s="48"/>
      <c r="Y24" s="48"/>
      <c r="Z24" s="48"/>
    </row>
    <row r="25" spans="1:26" ht="45" customHeight="1">
      <c r="A25" s="75"/>
      <c r="B25" s="16"/>
      <c r="C25" s="63"/>
      <c r="D25" s="64"/>
      <c r="E25" s="19"/>
      <c r="F25" s="76"/>
      <c r="G25" s="76"/>
      <c r="H25" s="19"/>
      <c r="I25" s="77"/>
      <c r="J25" s="77"/>
      <c r="K25" s="78" t="e">
        <f>(IF($I$8="netto",I25/$I$11,J25/$I$11))</f>
        <v>#DIV/0!</v>
      </c>
      <c r="L25" s="77"/>
      <c r="M25" s="16"/>
      <c r="N25" s="75" t="str">
        <f t="shared" si="1"/>
        <v/>
      </c>
      <c r="O25" s="162"/>
      <c r="P25" s="48"/>
      <c r="Q25" s="48"/>
      <c r="R25" s="113"/>
      <c r="S25" s="48"/>
      <c r="T25" s="48"/>
      <c r="U25" s="48"/>
      <c r="V25" s="48"/>
      <c r="W25" s="48"/>
      <c r="X25" s="48"/>
      <c r="Y25" s="48"/>
      <c r="Z25" s="48"/>
    </row>
    <row r="26" spans="1:26" ht="45" customHeight="1">
      <c r="A26" s="75"/>
      <c r="B26" s="16"/>
      <c r="C26" s="63"/>
      <c r="D26" s="64"/>
      <c r="E26" s="19"/>
      <c r="F26" s="76"/>
      <c r="G26" s="76"/>
      <c r="H26" s="19"/>
      <c r="I26" s="77"/>
      <c r="J26" s="77"/>
      <c r="K26" s="78" t="e">
        <f t="shared" ref="K26:K36" si="2">(IF($I$8="netto",I26/$I$11,J26/$I$11))</f>
        <v>#DIV/0!</v>
      </c>
      <c r="L26" s="77"/>
      <c r="M26" s="16"/>
      <c r="N26" s="75" t="str">
        <f t="shared" si="1"/>
        <v/>
      </c>
      <c r="O26" s="162"/>
      <c r="P26" s="48"/>
      <c r="Q26" s="48"/>
      <c r="R26" s="113"/>
      <c r="S26" s="48"/>
      <c r="T26" s="48"/>
      <c r="U26" s="48"/>
      <c r="V26" s="48"/>
      <c r="W26" s="48"/>
      <c r="X26" s="48"/>
      <c r="Y26" s="48"/>
      <c r="Z26" s="48"/>
    </row>
    <row r="27" spans="1:26" ht="45" customHeight="1">
      <c r="A27" s="75"/>
      <c r="B27" s="16"/>
      <c r="C27" s="63"/>
      <c r="D27" s="64"/>
      <c r="E27" s="19"/>
      <c r="F27" s="76"/>
      <c r="G27" s="76"/>
      <c r="H27" s="19"/>
      <c r="I27" s="77"/>
      <c r="J27" s="77"/>
      <c r="K27" s="78" t="e">
        <f t="shared" si="2"/>
        <v>#DIV/0!</v>
      </c>
      <c r="L27" s="77"/>
      <c r="M27" s="16"/>
      <c r="N27" s="75" t="str">
        <f t="shared" si="1"/>
        <v/>
      </c>
      <c r="O27" s="162"/>
      <c r="P27" s="48"/>
      <c r="Q27" s="48"/>
      <c r="R27" s="113"/>
      <c r="S27" s="48"/>
      <c r="T27" s="48"/>
      <c r="U27" s="48"/>
      <c r="V27" s="48"/>
      <c r="W27" s="48"/>
      <c r="X27" s="48"/>
      <c r="Y27" s="48"/>
      <c r="Z27" s="48"/>
    </row>
    <row r="28" spans="1:26" ht="45" customHeight="1">
      <c r="A28" s="75"/>
      <c r="B28" s="16"/>
      <c r="C28" s="63"/>
      <c r="D28" s="64"/>
      <c r="E28" s="19"/>
      <c r="F28" s="76"/>
      <c r="G28" s="76"/>
      <c r="H28" s="19"/>
      <c r="I28" s="77"/>
      <c r="J28" s="77"/>
      <c r="K28" s="78" t="e">
        <f t="shared" si="2"/>
        <v>#DIV/0!</v>
      </c>
      <c r="L28" s="77"/>
      <c r="M28" s="16"/>
      <c r="N28" s="75" t="str">
        <f t="shared" si="1"/>
        <v/>
      </c>
      <c r="O28" s="162"/>
      <c r="P28" s="48"/>
      <c r="Q28" s="48"/>
      <c r="R28" s="113"/>
      <c r="S28" s="48"/>
      <c r="T28" s="48"/>
      <c r="U28" s="48"/>
      <c r="V28" s="48"/>
      <c r="W28" s="48"/>
      <c r="X28" s="48"/>
      <c r="Y28" s="48"/>
      <c r="Z28" s="48"/>
    </row>
    <row r="29" spans="1:26" ht="45" customHeight="1">
      <c r="A29" s="75"/>
      <c r="B29" s="16"/>
      <c r="C29" s="63"/>
      <c r="D29" s="64"/>
      <c r="E29" s="19"/>
      <c r="F29" s="76"/>
      <c r="G29" s="76"/>
      <c r="H29" s="19"/>
      <c r="I29" s="77"/>
      <c r="J29" s="77"/>
      <c r="K29" s="78" t="e">
        <f t="shared" si="2"/>
        <v>#DIV/0!</v>
      </c>
      <c r="L29" s="77"/>
      <c r="M29" s="16"/>
      <c r="N29" s="75" t="str">
        <f t="shared" si="1"/>
        <v/>
      </c>
      <c r="O29" s="162"/>
      <c r="P29" s="48"/>
      <c r="Q29" s="48"/>
      <c r="R29" s="113"/>
      <c r="S29" s="48"/>
      <c r="T29" s="48"/>
      <c r="U29" s="48"/>
      <c r="V29" s="48"/>
      <c r="W29" s="48"/>
      <c r="X29" s="48"/>
      <c r="Y29" s="48"/>
      <c r="Z29" s="48"/>
    </row>
    <row r="30" spans="1:26" ht="45" customHeight="1">
      <c r="A30" s="75"/>
      <c r="B30" s="16"/>
      <c r="C30" s="63"/>
      <c r="D30" s="64"/>
      <c r="E30" s="19"/>
      <c r="F30" s="76"/>
      <c r="G30" s="76"/>
      <c r="H30" s="19"/>
      <c r="I30" s="77"/>
      <c r="J30" s="77"/>
      <c r="K30" s="78" t="e">
        <f t="shared" si="2"/>
        <v>#DIV/0!</v>
      </c>
      <c r="L30" s="77"/>
      <c r="M30" s="16"/>
      <c r="N30" s="75" t="str">
        <f t="shared" si="1"/>
        <v/>
      </c>
      <c r="O30" s="162"/>
      <c r="P30" s="48"/>
      <c r="Q30" s="48"/>
      <c r="R30" s="113"/>
      <c r="S30" s="48"/>
      <c r="T30" s="48"/>
      <c r="U30" s="48"/>
      <c r="V30" s="48"/>
      <c r="W30" s="48"/>
      <c r="X30" s="48"/>
      <c r="Y30" s="48"/>
      <c r="Z30" s="48"/>
    </row>
    <row r="31" spans="1:26" ht="45" customHeight="1">
      <c r="A31" s="75"/>
      <c r="B31" s="16"/>
      <c r="C31" s="63"/>
      <c r="D31" s="64"/>
      <c r="E31" s="19"/>
      <c r="F31" s="76"/>
      <c r="G31" s="76"/>
      <c r="H31" s="19"/>
      <c r="I31" s="77"/>
      <c r="J31" s="77"/>
      <c r="K31" s="78" t="e">
        <f t="shared" si="2"/>
        <v>#DIV/0!</v>
      </c>
      <c r="L31" s="77"/>
      <c r="M31" s="16"/>
      <c r="N31" s="75" t="str">
        <f t="shared" si="1"/>
        <v/>
      </c>
      <c r="O31" s="162"/>
      <c r="P31" s="48"/>
      <c r="Q31" s="48"/>
      <c r="R31" s="113"/>
      <c r="S31" s="48"/>
      <c r="T31" s="48"/>
      <c r="U31" s="48"/>
      <c r="V31" s="48"/>
      <c r="W31" s="48"/>
      <c r="X31" s="48"/>
      <c r="Y31" s="48"/>
      <c r="Z31" s="48"/>
    </row>
    <row r="32" spans="1:26" ht="45" customHeight="1">
      <c r="A32" s="75"/>
      <c r="B32" s="16"/>
      <c r="C32" s="63"/>
      <c r="D32" s="64"/>
      <c r="E32" s="19"/>
      <c r="F32" s="76"/>
      <c r="G32" s="76"/>
      <c r="H32" s="19"/>
      <c r="I32" s="77"/>
      <c r="J32" s="77"/>
      <c r="K32" s="78" t="e">
        <f t="shared" si="2"/>
        <v>#DIV/0!</v>
      </c>
      <c r="L32" s="77"/>
      <c r="M32" s="16"/>
      <c r="N32" s="75" t="str">
        <f t="shared" si="1"/>
        <v/>
      </c>
      <c r="O32" s="162"/>
      <c r="P32" s="48"/>
      <c r="Q32" s="48"/>
      <c r="R32" s="113"/>
      <c r="S32" s="48"/>
      <c r="T32" s="48"/>
      <c r="U32" s="48"/>
      <c r="V32" s="48"/>
      <c r="W32" s="48"/>
      <c r="X32" s="48"/>
      <c r="Y32" s="48"/>
      <c r="Z32" s="48"/>
    </row>
    <row r="33" spans="1:26" ht="45" customHeight="1">
      <c r="A33" s="75"/>
      <c r="B33" s="16"/>
      <c r="C33" s="63"/>
      <c r="D33" s="64"/>
      <c r="E33" s="19"/>
      <c r="F33" s="76"/>
      <c r="G33" s="76"/>
      <c r="H33" s="19"/>
      <c r="I33" s="77"/>
      <c r="J33" s="77"/>
      <c r="K33" s="78" t="e">
        <f t="shared" si="2"/>
        <v>#DIV/0!</v>
      </c>
      <c r="L33" s="77"/>
      <c r="M33" s="16"/>
      <c r="N33" s="75" t="str">
        <f t="shared" si="1"/>
        <v/>
      </c>
      <c r="O33" s="162"/>
      <c r="P33" s="48"/>
      <c r="Q33" s="48"/>
      <c r="R33" s="113"/>
      <c r="S33" s="48"/>
      <c r="T33" s="48"/>
      <c r="U33" s="48"/>
      <c r="V33" s="48"/>
      <c r="W33" s="48"/>
      <c r="X33" s="48"/>
      <c r="Y33" s="48"/>
      <c r="Z33" s="48"/>
    </row>
    <row r="34" spans="1:26" ht="45" customHeight="1">
      <c r="A34" s="75"/>
      <c r="B34" s="16"/>
      <c r="C34" s="63"/>
      <c r="D34" s="64"/>
      <c r="E34" s="19"/>
      <c r="F34" s="76"/>
      <c r="G34" s="76"/>
      <c r="H34" s="19"/>
      <c r="I34" s="77"/>
      <c r="J34" s="77"/>
      <c r="K34" s="78" t="e">
        <f t="shared" si="2"/>
        <v>#DIV/0!</v>
      </c>
      <c r="L34" s="77"/>
      <c r="M34" s="16"/>
      <c r="N34" s="75" t="str">
        <f t="shared" si="1"/>
        <v/>
      </c>
      <c r="O34" s="162"/>
      <c r="P34" s="48"/>
      <c r="Q34" s="48"/>
      <c r="R34" s="113"/>
      <c r="S34" s="48"/>
      <c r="T34" s="48"/>
      <c r="U34" s="48"/>
      <c r="V34" s="48"/>
      <c r="W34" s="48"/>
      <c r="X34" s="48"/>
      <c r="Y34" s="48"/>
      <c r="Z34" s="48"/>
    </row>
    <row r="35" spans="1:26" ht="45" customHeight="1">
      <c r="A35" s="75"/>
      <c r="B35" s="16"/>
      <c r="C35" s="63"/>
      <c r="D35" s="64"/>
      <c r="E35" s="19"/>
      <c r="F35" s="76"/>
      <c r="G35" s="76"/>
      <c r="H35" s="19"/>
      <c r="I35" s="77"/>
      <c r="J35" s="77"/>
      <c r="K35" s="78" t="e">
        <f t="shared" si="2"/>
        <v>#DIV/0!</v>
      </c>
      <c r="L35" s="77"/>
      <c r="M35" s="16"/>
      <c r="N35" s="75" t="str">
        <f t="shared" si="1"/>
        <v/>
      </c>
      <c r="O35" s="162"/>
      <c r="P35" s="48"/>
      <c r="Q35" s="48"/>
      <c r="R35" s="113"/>
      <c r="S35" s="48"/>
      <c r="T35" s="48"/>
      <c r="U35" s="48"/>
      <c r="V35" s="48"/>
      <c r="W35" s="48"/>
      <c r="X35" s="48"/>
      <c r="Y35" s="48"/>
      <c r="Z35" s="48"/>
    </row>
    <row r="36" spans="1:26" ht="45" customHeight="1">
      <c r="A36" s="75"/>
      <c r="B36" s="16"/>
      <c r="C36" s="63"/>
      <c r="D36" s="64"/>
      <c r="E36" s="19"/>
      <c r="F36" s="76"/>
      <c r="G36" s="76"/>
      <c r="H36" s="19"/>
      <c r="I36" s="77"/>
      <c r="J36" s="77"/>
      <c r="K36" s="78" t="e">
        <f t="shared" si="2"/>
        <v>#DIV/0!</v>
      </c>
      <c r="L36" s="77"/>
      <c r="M36" s="16"/>
      <c r="N36" s="75" t="str">
        <f t="shared" si="1"/>
        <v/>
      </c>
      <c r="O36" s="162"/>
      <c r="P36" s="48"/>
      <c r="Q36" s="48"/>
      <c r="R36" s="113"/>
      <c r="S36" s="48"/>
      <c r="T36" s="48"/>
      <c r="U36" s="48"/>
      <c r="V36" s="48"/>
      <c r="W36" s="48"/>
      <c r="X36" s="48"/>
      <c r="Y36" s="48"/>
      <c r="Z36" s="48"/>
    </row>
    <row r="37" spans="1:26" ht="15" customHeight="1">
      <c r="A37" s="186"/>
      <c r="B37" s="142"/>
      <c r="C37" s="142"/>
      <c r="D37" s="142"/>
      <c r="E37" s="142"/>
      <c r="F37" s="142"/>
      <c r="G37" s="142"/>
      <c r="H37" s="142"/>
      <c r="I37" s="142"/>
      <c r="J37" s="142"/>
      <c r="K37" s="38"/>
      <c r="L37" s="142"/>
      <c r="M37" s="142"/>
      <c r="N37" s="143"/>
      <c r="O37" s="162"/>
      <c r="P37" s="48"/>
      <c r="Q37" s="48"/>
      <c r="R37" s="113"/>
      <c r="S37" s="48"/>
      <c r="T37" s="48"/>
      <c r="U37" s="48"/>
      <c r="V37" s="48"/>
      <c r="W37" s="48"/>
      <c r="X37" s="48"/>
      <c r="Y37" s="48"/>
      <c r="Z37" s="48"/>
    </row>
    <row r="38" spans="1:26" ht="45" customHeight="1">
      <c r="A38" s="160" t="s">
        <v>132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42" t="e">
        <f>SUM(K16:K37)</f>
        <v>#DIV/0!</v>
      </c>
      <c r="L38" s="84">
        <f>SUM(L16:L37)</f>
        <v>0</v>
      </c>
      <c r="M38" s="97"/>
      <c r="N38" s="98"/>
      <c r="O38" s="162"/>
      <c r="P38" s="48"/>
      <c r="Q38" s="48"/>
      <c r="R38" s="113"/>
      <c r="S38" s="48"/>
      <c r="T38" s="48"/>
      <c r="U38" s="48"/>
      <c r="V38" s="48"/>
      <c r="W38" s="48"/>
      <c r="X38" s="48"/>
      <c r="Y38" s="48"/>
      <c r="Z38" s="48"/>
    </row>
    <row r="39" spans="1:26" ht="45" customHeight="1">
      <c r="A39" s="39"/>
      <c r="B39" s="40" t="s">
        <v>172</v>
      </c>
      <c r="C39" s="41" t="s">
        <v>80</v>
      </c>
      <c r="D39" s="205" t="s">
        <v>171</v>
      </c>
      <c r="E39" s="206"/>
      <c r="F39" s="67"/>
      <c r="G39" s="67"/>
      <c r="H39" s="66"/>
      <c r="I39" s="68"/>
      <c r="J39" s="69"/>
      <c r="K39" s="42" t="e">
        <f>IF(Q1=TRUE,(Q2),Přímé_osobní_náklady!K22)</f>
        <v>#DIV/0!</v>
      </c>
      <c r="L39" s="79">
        <f>IF(Q1=TRUE,(R2),Přímé_osobní_náklady!L22)</f>
        <v>0</v>
      </c>
      <c r="M39" s="40"/>
      <c r="N39" s="39" t="str">
        <f t="shared" si="1"/>
        <v/>
      </c>
      <c r="O39" s="162"/>
      <c r="P39" s="48"/>
      <c r="Q39" s="48"/>
      <c r="R39" s="113"/>
      <c r="S39" s="48"/>
      <c r="T39" s="48"/>
      <c r="U39" s="48"/>
      <c r="V39" s="48"/>
      <c r="W39" s="48"/>
      <c r="X39" s="48"/>
      <c r="Y39" s="48"/>
      <c r="Z39" s="48"/>
    </row>
    <row r="40" spans="1:26" ht="45" customHeight="1">
      <c r="A40" s="39"/>
      <c r="B40" s="40" t="s">
        <v>82</v>
      </c>
      <c r="C40" s="41" t="s">
        <v>169</v>
      </c>
      <c r="D40" s="70"/>
      <c r="E40" s="66"/>
      <c r="F40" s="67"/>
      <c r="G40" s="67"/>
      <c r="H40" s="66"/>
      <c r="I40" s="68"/>
      <c r="J40" s="69"/>
      <c r="K40" s="42" t="e">
        <f>Q2*15%</f>
        <v>#DIV/0!</v>
      </c>
      <c r="L40" s="79">
        <f>R2*15%</f>
        <v>0</v>
      </c>
      <c r="M40" s="40"/>
      <c r="N40" s="39" t="str">
        <f t="shared" si="1"/>
        <v/>
      </c>
      <c r="O40" s="162"/>
      <c r="P40" s="48"/>
      <c r="Q40" s="48"/>
      <c r="R40" s="113"/>
      <c r="S40" s="48"/>
      <c r="T40" s="48"/>
      <c r="U40" s="48"/>
      <c r="V40" s="48"/>
      <c r="W40" s="48"/>
      <c r="X40" s="48"/>
      <c r="Y40" s="48"/>
      <c r="Z40" s="48"/>
    </row>
    <row r="41" spans="1:26" ht="45" customHeight="1">
      <c r="A41" s="175" t="s">
        <v>30</v>
      </c>
      <c r="B41" s="176"/>
      <c r="C41" s="176"/>
      <c r="D41" s="176"/>
      <c r="E41" s="176"/>
      <c r="F41" s="176"/>
      <c r="G41" s="176"/>
      <c r="H41" s="176"/>
      <c r="I41" s="176"/>
      <c r="J41" s="141"/>
      <c r="K41" s="43" t="e">
        <f>FLOOR(SUM(K17:K37)+K39+K40,0.01)</f>
        <v>#DIV/0!</v>
      </c>
      <c r="L41" s="44">
        <f>FLOOR(SUM(L17:L37)+L39+L40,0.01)</f>
        <v>0</v>
      </c>
      <c r="M41" s="45"/>
      <c r="N41" s="46"/>
      <c r="O41" s="162"/>
      <c r="P41" s="47"/>
      <c r="Q41" s="48"/>
      <c r="R41" s="113"/>
      <c r="S41" s="48"/>
      <c r="T41" s="48"/>
      <c r="U41" s="48"/>
      <c r="V41" s="48"/>
      <c r="W41" s="48"/>
      <c r="X41" s="48"/>
      <c r="Y41" s="48"/>
      <c r="Z41" s="48"/>
    </row>
    <row r="42" spans="1:26" ht="27.75" customHeight="1">
      <c r="A42" s="50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62"/>
      <c r="P42" s="48"/>
      <c r="Q42" s="113"/>
      <c r="R42" s="48"/>
      <c r="S42" s="48"/>
      <c r="T42" s="113"/>
      <c r="U42" s="48"/>
      <c r="V42" s="48"/>
      <c r="W42" s="48"/>
      <c r="X42" s="48"/>
      <c r="Y42" s="48"/>
      <c r="Z42" s="48"/>
    </row>
    <row r="43" spans="1:26" ht="45" customHeight="1">
      <c r="A43" s="112"/>
      <c r="B43" s="112"/>
      <c r="C43" s="112"/>
      <c r="D43" s="112"/>
      <c r="E43" s="112"/>
      <c r="F43" s="112"/>
      <c r="G43" s="112"/>
      <c r="H43" s="159" t="s">
        <v>154</v>
      </c>
      <c r="I43" s="159"/>
      <c r="J43" s="159"/>
      <c r="K43" s="159"/>
      <c r="L43" s="209" t="s">
        <v>155</v>
      </c>
      <c r="M43" s="209"/>
      <c r="N43" s="112"/>
      <c r="O43" s="162"/>
      <c r="P43" s="48"/>
      <c r="Q43" s="113"/>
      <c r="R43" s="116"/>
      <c r="S43" s="116"/>
      <c r="T43" s="113"/>
      <c r="U43" s="48"/>
      <c r="V43" s="48"/>
      <c r="W43" s="48"/>
      <c r="X43" s="48"/>
      <c r="Y43" s="48"/>
      <c r="Z43" s="48"/>
    </row>
    <row r="44" spans="1:26" ht="45" customHeight="1">
      <c r="A44" s="112"/>
      <c r="B44" s="112"/>
      <c r="C44" s="112"/>
      <c r="D44" s="112"/>
      <c r="E44" s="112"/>
      <c r="F44" s="112"/>
      <c r="G44" s="112"/>
      <c r="H44" s="104" t="s">
        <v>145</v>
      </c>
      <c r="I44" s="103" t="s">
        <v>144</v>
      </c>
      <c r="J44" s="212"/>
      <c r="K44" s="213"/>
      <c r="L44" s="210"/>
      <c r="M44" s="211"/>
      <c r="N44" s="112"/>
      <c r="O44" s="162"/>
      <c r="P44" s="48"/>
      <c r="Q44" s="113"/>
      <c r="R44" s="116"/>
      <c r="S44" s="116"/>
      <c r="T44" s="113"/>
      <c r="U44" s="48"/>
      <c r="V44" s="48"/>
      <c r="W44" s="48"/>
      <c r="X44" s="48"/>
      <c r="Y44" s="48"/>
      <c r="Z44" s="48"/>
    </row>
    <row r="45" spans="1:26" ht="45" customHeight="1">
      <c r="A45" s="112"/>
      <c r="B45" s="112"/>
      <c r="C45" s="112"/>
      <c r="D45" s="112"/>
      <c r="E45" s="112"/>
      <c r="F45" s="112"/>
      <c r="G45" s="112"/>
      <c r="H45" s="104" t="s">
        <v>143</v>
      </c>
      <c r="I45" s="103" t="s">
        <v>143</v>
      </c>
      <c r="J45" s="214"/>
      <c r="K45" s="213"/>
      <c r="L45" s="210"/>
      <c r="M45" s="211"/>
      <c r="N45" s="112"/>
      <c r="O45" s="162"/>
      <c r="P45" s="48"/>
      <c r="Q45" s="113"/>
      <c r="R45" s="116"/>
      <c r="S45" s="116"/>
      <c r="T45" s="113"/>
      <c r="U45" s="48"/>
      <c r="V45" s="48"/>
      <c r="W45" s="48"/>
      <c r="X45" s="48"/>
      <c r="Y45" s="48"/>
      <c r="Z45" s="48"/>
    </row>
    <row r="46" spans="1:26" ht="45" customHeight="1">
      <c r="A46" s="112"/>
      <c r="B46" s="112"/>
      <c r="C46" s="112"/>
      <c r="D46" s="105"/>
      <c r="E46" s="105"/>
      <c r="F46" s="105"/>
      <c r="G46" s="112"/>
      <c r="H46" s="104" t="s">
        <v>152</v>
      </c>
      <c r="I46" s="103" t="s">
        <v>153</v>
      </c>
      <c r="J46" s="213"/>
      <c r="K46" s="213"/>
      <c r="L46" s="210"/>
      <c r="M46" s="211"/>
      <c r="N46" s="112"/>
      <c r="O46" s="162"/>
      <c r="P46" s="48"/>
      <c r="Q46" s="113"/>
      <c r="R46" s="116"/>
      <c r="S46" s="116"/>
      <c r="T46" s="113"/>
      <c r="U46" s="48"/>
      <c r="V46" s="48"/>
      <c r="W46" s="48"/>
      <c r="X46" s="48"/>
      <c r="Y46" s="48"/>
      <c r="Z46" s="48"/>
    </row>
    <row r="47" spans="1:26" ht="45" customHeight="1">
      <c r="A47" s="112"/>
      <c r="B47" s="112"/>
      <c r="C47" s="112"/>
      <c r="D47" s="105"/>
      <c r="E47" s="105"/>
      <c r="F47" s="105"/>
      <c r="G47" s="112"/>
      <c r="H47" s="104" t="s">
        <v>146</v>
      </c>
      <c r="I47" s="103" t="s">
        <v>147</v>
      </c>
      <c r="J47" s="213"/>
      <c r="K47" s="213"/>
      <c r="L47" s="210"/>
      <c r="M47" s="211"/>
      <c r="N47" s="112"/>
      <c r="O47" s="162"/>
      <c r="P47" s="48"/>
      <c r="Q47" s="113"/>
      <c r="R47" s="116"/>
      <c r="S47" s="116"/>
      <c r="T47" s="113"/>
      <c r="U47" s="48"/>
      <c r="V47" s="48"/>
      <c r="W47" s="48"/>
      <c r="X47" s="48"/>
      <c r="Y47" s="48"/>
      <c r="Z47" s="48"/>
    </row>
    <row r="48" spans="1:26" ht="45.75" customHeight="1">
      <c r="A48" s="50"/>
      <c r="B48" s="112"/>
      <c r="C48" s="112"/>
      <c r="D48" s="112"/>
      <c r="E48" s="112"/>
      <c r="F48" s="112"/>
      <c r="G48" s="112"/>
      <c r="H48" s="215" t="s">
        <v>148</v>
      </c>
      <c r="I48" s="177" t="s">
        <v>149</v>
      </c>
      <c r="J48" s="180"/>
      <c r="K48" s="181"/>
      <c r="L48" s="207"/>
      <c r="M48" s="208"/>
      <c r="N48" s="49"/>
      <c r="O48" s="162"/>
      <c r="P48" s="48"/>
      <c r="Q48" s="113"/>
      <c r="R48" s="48"/>
      <c r="S48" s="48"/>
      <c r="T48" s="113"/>
      <c r="U48" s="48"/>
      <c r="V48" s="48"/>
      <c r="W48" s="48"/>
      <c r="X48" s="48"/>
      <c r="Y48" s="48"/>
      <c r="Z48" s="48"/>
    </row>
    <row r="49" spans="1:28" s="122" customFormat="1" ht="45.75" customHeight="1">
      <c r="A49" s="50"/>
      <c r="B49" s="121"/>
      <c r="C49" s="121"/>
      <c r="D49" s="121"/>
      <c r="E49" s="121"/>
      <c r="F49" s="121"/>
      <c r="G49" s="121"/>
      <c r="H49" s="216"/>
      <c r="I49" s="178"/>
      <c r="J49" s="182"/>
      <c r="K49" s="183"/>
      <c r="L49" s="207"/>
      <c r="M49" s="208"/>
      <c r="N49" s="49"/>
      <c r="O49" s="162"/>
      <c r="P49" s="48"/>
      <c r="Q49" s="113"/>
      <c r="R49" s="48"/>
      <c r="S49" s="48"/>
      <c r="T49" s="113"/>
      <c r="U49" s="48"/>
      <c r="V49" s="48"/>
      <c r="W49" s="48"/>
      <c r="X49" s="48"/>
      <c r="Y49" s="48"/>
      <c r="Z49" s="48"/>
    </row>
    <row r="50" spans="1:28" ht="45.75" customHeight="1">
      <c r="A50" s="50"/>
      <c r="B50" s="112"/>
      <c r="C50" s="112"/>
      <c r="D50" s="112"/>
      <c r="E50" s="112"/>
      <c r="F50" s="112"/>
      <c r="G50" s="112"/>
      <c r="H50" s="217"/>
      <c r="I50" s="179"/>
      <c r="J50" s="184"/>
      <c r="K50" s="185"/>
      <c r="L50" s="207"/>
      <c r="M50" s="208"/>
      <c r="N50" s="49"/>
      <c r="O50" s="162"/>
      <c r="P50" s="48"/>
      <c r="Q50" s="113"/>
      <c r="R50" s="48"/>
      <c r="S50" s="48"/>
      <c r="T50" s="113"/>
      <c r="U50" s="48"/>
      <c r="V50" s="48"/>
      <c r="W50" s="48"/>
      <c r="X50" s="48"/>
      <c r="Y50" s="48"/>
      <c r="Z50" s="48"/>
    </row>
    <row r="51" spans="1:28" ht="45.75" customHeight="1">
      <c r="A51" s="50"/>
      <c r="B51" s="112"/>
      <c r="C51" s="112"/>
      <c r="D51" s="112"/>
      <c r="E51" s="112"/>
      <c r="F51" s="112"/>
      <c r="G51" s="112"/>
      <c r="H51" s="215" t="s">
        <v>150</v>
      </c>
      <c r="I51" s="218" t="s">
        <v>151</v>
      </c>
      <c r="J51" s="213"/>
      <c r="K51" s="213"/>
      <c r="L51" s="207"/>
      <c r="M51" s="208"/>
      <c r="N51" s="49"/>
      <c r="O51" s="162"/>
      <c r="P51" s="48"/>
      <c r="Q51" s="113"/>
      <c r="R51" s="48"/>
      <c r="S51" s="48"/>
      <c r="T51" s="113"/>
      <c r="U51" s="48"/>
      <c r="V51" s="48"/>
      <c r="W51" s="48"/>
      <c r="X51" s="48"/>
      <c r="Y51" s="48"/>
      <c r="Z51" s="48"/>
    </row>
    <row r="52" spans="1:28" s="122" customFormat="1" ht="45.75" customHeight="1">
      <c r="A52" s="50"/>
      <c r="B52" s="121"/>
      <c r="C52" s="121"/>
      <c r="D52" s="121"/>
      <c r="E52" s="121"/>
      <c r="F52" s="121"/>
      <c r="G52" s="121"/>
      <c r="H52" s="216"/>
      <c r="I52" s="219"/>
      <c r="J52" s="213"/>
      <c r="K52" s="213"/>
      <c r="L52" s="207"/>
      <c r="M52" s="208"/>
      <c r="N52" s="49"/>
      <c r="O52" s="162"/>
      <c r="P52" s="48"/>
      <c r="Q52" s="113"/>
      <c r="R52" s="48"/>
      <c r="S52" s="48"/>
      <c r="T52" s="113"/>
      <c r="U52" s="48"/>
      <c r="V52" s="48"/>
      <c r="W52" s="48"/>
      <c r="X52" s="48"/>
      <c r="Y52" s="48"/>
      <c r="Z52" s="48"/>
    </row>
    <row r="53" spans="1:28" s="122" customFormat="1" ht="45.75" customHeight="1">
      <c r="A53" s="50"/>
      <c r="B53" s="121"/>
      <c r="C53" s="121"/>
      <c r="D53" s="121"/>
      <c r="E53" s="121"/>
      <c r="F53" s="121"/>
      <c r="G53" s="121"/>
      <c r="H53" s="216"/>
      <c r="I53" s="219"/>
      <c r="J53" s="213"/>
      <c r="K53" s="213"/>
      <c r="L53" s="207"/>
      <c r="M53" s="208"/>
      <c r="N53" s="49"/>
      <c r="O53" s="162"/>
      <c r="P53" s="48"/>
      <c r="Q53" s="113"/>
      <c r="R53" s="48"/>
      <c r="S53" s="48"/>
      <c r="T53" s="113"/>
      <c r="U53" s="48"/>
      <c r="V53" s="48"/>
      <c r="W53" s="48"/>
      <c r="X53" s="48"/>
      <c r="Y53" s="48"/>
      <c r="Z53" s="48"/>
    </row>
    <row r="54" spans="1:28" ht="45.75" customHeight="1">
      <c r="A54" s="112"/>
      <c r="F54" s="117"/>
      <c r="H54" s="217"/>
      <c r="I54" s="220"/>
      <c r="J54" s="213"/>
      <c r="K54" s="213"/>
      <c r="L54" s="207"/>
      <c r="M54" s="208"/>
      <c r="N54" s="49"/>
      <c r="O54" s="162"/>
      <c r="P54" s="48"/>
      <c r="Q54" s="113"/>
      <c r="R54" s="48"/>
      <c r="S54" s="48"/>
      <c r="T54" s="113"/>
      <c r="U54" s="48"/>
      <c r="V54" s="48"/>
      <c r="W54" s="48"/>
      <c r="X54" s="48"/>
      <c r="Y54" s="48"/>
      <c r="Z54" s="48"/>
    </row>
    <row r="55" spans="1:28" ht="20.25" customHeight="1">
      <c r="A55" s="174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48"/>
      <c r="Q55" s="113"/>
      <c r="R55" s="48"/>
      <c r="S55" s="48"/>
      <c r="T55" s="113"/>
      <c r="U55" s="48"/>
      <c r="V55" s="48"/>
      <c r="W55" s="48"/>
      <c r="X55" s="48"/>
      <c r="Y55" s="48"/>
      <c r="Z55" s="48"/>
    </row>
    <row r="56" spans="1:28" ht="13.5" customHeight="1">
      <c r="A56" s="168" t="s">
        <v>31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51"/>
      <c r="Q56" s="113"/>
      <c r="R56" s="48"/>
      <c r="S56" s="48"/>
      <c r="T56" s="113"/>
      <c r="U56" s="48"/>
      <c r="V56" s="48"/>
      <c r="W56" s="48"/>
      <c r="X56" s="48"/>
      <c r="Y56" s="48"/>
      <c r="Z56" s="48"/>
    </row>
    <row r="57" spans="1:28" ht="13.5" customHeight="1">
      <c r="A57" s="168" t="s">
        <v>32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51"/>
      <c r="Q57" s="113"/>
      <c r="R57" s="48"/>
      <c r="S57" s="48"/>
      <c r="T57" s="113"/>
      <c r="U57" s="48"/>
      <c r="V57" s="48"/>
      <c r="W57" s="48"/>
      <c r="X57" s="48"/>
      <c r="Y57" s="48"/>
      <c r="Z57" s="48"/>
    </row>
    <row r="58" spans="1:28" ht="30" customHeight="1">
      <c r="A58" s="52"/>
      <c r="B58" s="52"/>
      <c r="C58" s="107"/>
      <c r="D58" s="53"/>
      <c r="E58" s="53"/>
      <c r="F58" s="53"/>
      <c r="G58" s="53"/>
      <c r="H58" s="53"/>
      <c r="I58" s="107"/>
      <c r="J58" s="119"/>
      <c r="K58" s="119"/>
      <c r="L58" s="119"/>
      <c r="M58" s="119"/>
      <c r="N58" s="54"/>
      <c r="O58" s="107"/>
      <c r="P58" s="55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8" ht="23.25" customHeight="1">
      <c r="A59" s="52"/>
      <c r="B59" s="52"/>
      <c r="C59" s="107"/>
      <c r="D59" s="53"/>
      <c r="E59" s="53"/>
      <c r="F59" s="53"/>
      <c r="G59" s="53"/>
      <c r="H59" s="53"/>
      <c r="I59" s="56"/>
      <c r="J59" s="56"/>
      <c r="K59" s="56"/>
      <c r="L59" s="56"/>
      <c r="M59" s="56"/>
      <c r="N59" s="57"/>
      <c r="O59" s="107"/>
      <c r="P59" s="55"/>
      <c r="Q59" s="118"/>
      <c r="R59" s="107"/>
      <c r="S59" s="107"/>
      <c r="T59" s="118"/>
      <c r="U59" s="107"/>
      <c r="V59" s="107"/>
      <c r="W59" s="107"/>
      <c r="X59" s="107"/>
      <c r="Y59" s="107"/>
      <c r="Z59" s="107"/>
    </row>
    <row r="60" spans="1:28" ht="24.75" customHeight="1">
      <c r="A60" s="107"/>
      <c r="B60" s="107"/>
      <c r="C60" s="107"/>
      <c r="D60" s="53"/>
      <c r="E60" s="53"/>
      <c r="F60" s="53"/>
      <c r="G60" s="53"/>
      <c r="H60" s="53"/>
      <c r="I60" s="58"/>
      <c r="J60" s="59"/>
      <c r="K60" s="59"/>
      <c r="L60" s="59"/>
      <c r="M60" s="59"/>
      <c r="N60" s="57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</row>
    <row r="61" spans="1:28" ht="21" customHeight="1">
      <c r="A61" s="107"/>
      <c r="B61" s="107"/>
      <c r="C61" s="107"/>
      <c r="D61" s="53"/>
      <c r="E61" s="53"/>
      <c r="F61" s="53"/>
      <c r="G61" s="53"/>
      <c r="H61" s="53"/>
      <c r="I61" s="107"/>
      <c r="J61" s="107"/>
      <c r="K61" s="107"/>
      <c r="L61" s="107"/>
      <c r="M61" s="107"/>
      <c r="N61" s="107"/>
      <c r="O61" s="107"/>
      <c r="P61" s="52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8" ht="37.5" customHeight="1">
      <c r="A62" s="107"/>
      <c r="B62" s="107"/>
      <c r="C62" s="107"/>
      <c r="D62" s="53"/>
      <c r="E62" s="53"/>
      <c r="F62" s="53"/>
      <c r="G62" s="53"/>
      <c r="H62" s="53"/>
      <c r="I62" s="107"/>
      <c r="J62" s="107"/>
      <c r="K62" s="107"/>
      <c r="L62" s="107"/>
      <c r="M62" s="107"/>
      <c r="N62" s="107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  <c r="AA62" s="108" t="s">
        <v>84</v>
      </c>
      <c r="AB62" s="117" t="s">
        <v>87</v>
      </c>
    </row>
    <row r="63" spans="1:28" ht="43.5" customHeight="1">
      <c r="A63" s="107"/>
      <c r="B63" s="107"/>
      <c r="C63" s="107"/>
      <c r="D63" s="107"/>
      <c r="E63" s="107"/>
      <c r="F63" s="107"/>
      <c r="G63" s="107"/>
      <c r="H63" s="107"/>
      <c r="I63" s="120"/>
      <c r="J63" s="120"/>
      <c r="K63" s="120"/>
      <c r="L63" s="120"/>
      <c r="M63" s="120"/>
      <c r="N63" s="120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  <c r="AA63" s="108" t="s">
        <v>85</v>
      </c>
      <c r="AB63" s="117" t="s">
        <v>88</v>
      </c>
    </row>
    <row r="64" spans="1:28" ht="14.25" customHeight="1">
      <c r="A64" s="107"/>
      <c r="B64" s="107"/>
      <c r="C64" s="107"/>
      <c r="D64" s="107"/>
      <c r="E64" s="107"/>
      <c r="F64" s="107"/>
      <c r="G64" s="107"/>
      <c r="H64" s="107"/>
      <c r="I64" s="120"/>
      <c r="J64" s="120"/>
      <c r="K64" s="120"/>
      <c r="L64" s="120"/>
      <c r="M64" s="120"/>
      <c r="N64" s="60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61"/>
      <c r="E65" s="61"/>
      <c r="F65" s="61"/>
      <c r="G65" s="61"/>
      <c r="H65" s="107"/>
      <c r="I65" s="107"/>
      <c r="J65" s="107"/>
      <c r="K65" s="107"/>
      <c r="L65" s="107"/>
      <c r="M65" s="107"/>
      <c r="N65" s="60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61"/>
      <c r="E66" s="61"/>
      <c r="F66" s="61"/>
      <c r="G66" s="61"/>
      <c r="H66" s="107"/>
      <c r="I66" s="107"/>
      <c r="J66" s="107"/>
      <c r="K66" s="107"/>
      <c r="L66" s="107"/>
      <c r="M66" s="107"/>
      <c r="N66" s="60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0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60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60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60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60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52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62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  <row r="995" spans="1:26" ht="14.2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18"/>
      <c r="R995" s="107"/>
      <c r="S995" s="107"/>
      <c r="T995" s="118"/>
      <c r="U995" s="107"/>
      <c r="V995" s="107"/>
      <c r="W995" s="107"/>
      <c r="X995" s="107"/>
      <c r="Y995" s="107"/>
      <c r="Z995" s="107"/>
    </row>
    <row r="996" spans="1:26" ht="14.2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18"/>
      <c r="R996" s="107"/>
      <c r="S996" s="107"/>
      <c r="T996" s="118"/>
      <c r="U996" s="107"/>
      <c r="V996" s="107"/>
      <c r="W996" s="107"/>
      <c r="X996" s="107"/>
      <c r="Y996" s="107"/>
      <c r="Z996" s="107"/>
    </row>
    <row r="997" spans="1:26" ht="14.2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18"/>
      <c r="R997" s="107"/>
      <c r="S997" s="107"/>
      <c r="T997" s="118"/>
      <c r="U997" s="107"/>
      <c r="V997" s="107"/>
      <c r="W997" s="107"/>
      <c r="X997" s="107"/>
      <c r="Y997" s="107"/>
      <c r="Z997" s="107"/>
    </row>
    <row r="998" spans="1:26" ht="14.2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18"/>
      <c r="R998" s="107"/>
      <c r="S998" s="107"/>
      <c r="T998" s="118"/>
      <c r="U998" s="107"/>
      <c r="V998" s="107"/>
      <c r="W998" s="107"/>
      <c r="X998" s="107"/>
      <c r="Y998" s="107"/>
      <c r="Z998" s="107"/>
    </row>
    <row r="999" spans="1:26" ht="14.2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18"/>
      <c r="R999" s="107"/>
      <c r="S999" s="107"/>
      <c r="T999" s="118"/>
      <c r="U999" s="107"/>
      <c r="V999" s="107"/>
      <c r="W999" s="107"/>
      <c r="X999" s="107"/>
      <c r="Y999" s="107"/>
      <c r="Z999" s="107"/>
    </row>
    <row r="1000" spans="1:26" ht="14.2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18"/>
      <c r="R1000" s="107"/>
      <c r="S1000" s="107"/>
      <c r="T1000" s="118"/>
      <c r="U1000" s="107"/>
      <c r="V1000" s="107"/>
      <c r="W1000" s="107"/>
      <c r="X1000" s="107"/>
      <c r="Y1000" s="107"/>
      <c r="Z1000" s="107"/>
    </row>
    <row r="1001" spans="1:26" ht="14.25" customHeight="1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18"/>
      <c r="R1001" s="107"/>
      <c r="S1001" s="107"/>
      <c r="T1001" s="118"/>
      <c r="U1001" s="107"/>
      <c r="V1001" s="107"/>
      <c r="W1001" s="107"/>
      <c r="X1001" s="107"/>
      <c r="Y1001" s="107"/>
      <c r="Z1001" s="107"/>
    </row>
    <row r="1002" spans="1:26" ht="14.25" customHeight="1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18"/>
      <c r="R1002" s="107"/>
      <c r="S1002" s="107"/>
      <c r="T1002" s="118"/>
      <c r="U1002" s="107"/>
      <c r="V1002" s="107"/>
      <c r="W1002" s="107"/>
      <c r="X1002" s="107"/>
      <c r="Y1002" s="107"/>
      <c r="Z1002" s="107"/>
    </row>
    <row r="1003" spans="1:26" ht="14.25" customHeight="1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18"/>
      <c r="R1003" s="107"/>
      <c r="S1003" s="107"/>
      <c r="T1003" s="118"/>
      <c r="U1003" s="107"/>
      <c r="V1003" s="107"/>
      <c r="W1003" s="107"/>
      <c r="X1003" s="107"/>
      <c r="Y1003" s="107"/>
      <c r="Z1003" s="107"/>
    </row>
    <row r="1004" spans="1:26" ht="14.25" customHeight="1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18"/>
      <c r="R1004" s="107"/>
      <c r="S1004" s="107"/>
      <c r="T1004" s="118"/>
      <c r="U1004" s="107"/>
      <c r="V1004" s="107"/>
      <c r="W1004" s="107"/>
      <c r="X1004" s="107"/>
      <c r="Y1004" s="107"/>
      <c r="Z1004" s="107"/>
    </row>
    <row r="1005" spans="1:26" ht="14.25" customHeight="1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18"/>
      <c r="R1005" s="107"/>
      <c r="S1005" s="107"/>
      <c r="T1005" s="118"/>
      <c r="U1005" s="107"/>
      <c r="V1005" s="107"/>
      <c r="W1005" s="107"/>
      <c r="X1005" s="107"/>
      <c r="Y1005" s="107"/>
      <c r="Z1005" s="107"/>
    </row>
    <row r="1006" spans="1:26" ht="14.25" customHeight="1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18"/>
      <c r="R1006" s="107"/>
      <c r="S1006" s="107"/>
      <c r="T1006" s="118"/>
      <c r="U1006" s="107"/>
      <c r="V1006" s="107"/>
      <c r="W1006" s="107"/>
      <c r="X1006" s="107"/>
      <c r="Y1006" s="107"/>
      <c r="Z1006" s="107"/>
    </row>
    <row r="1007" spans="1:26" ht="14.25" customHeight="1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18"/>
      <c r="R1007" s="107"/>
      <c r="S1007" s="107"/>
      <c r="T1007" s="118"/>
      <c r="U1007" s="107"/>
      <c r="V1007" s="107"/>
      <c r="W1007" s="107"/>
      <c r="X1007" s="107"/>
      <c r="Y1007" s="107"/>
      <c r="Z1007" s="107"/>
    </row>
    <row r="1008" spans="1:26" ht="14.25" customHeight="1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18"/>
      <c r="R1008" s="107"/>
      <c r="S1008" s="107"/>
      <c r="T1008" s="118"/>
      <c r="U1008" s="107"/>
      <c r="V1008" s="107"/>
      <c r="W1008" s="107"/>
      <c r="X1008" s="107"/>
      <c r="Y1008" s="107"/>
      <c r="Z1008" s="107"/>
    </row>
    <row r="1009" spans="1:26" ht="14.25" customHeight="1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18"/>
      <c r="R1009" s="107"/>
      <c r="S1009" s="107"/>
      <c r="T1009" s="118"/>
      <c r="U1009" s="107"/>
      <c r="V1009" s="107"/>
      <c r="W1009" s="107"/>
      <c r="X1009" s="107"/>
      <c r="Y1009" s="107"/>
      <c r="Z1009" s="107"/>
    </row>
    <row r="1010" spans="1:26" ht="14.25" customHeight="1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18"/>
      <c r="R1010" s="107"/>
      <c r="S1010" s="107"/>
      <c r="T1010" s="118"/>
      <c r="U1010" s="107"/>
      <c r="V1010" s="107"/>
      <c r="W1010" s="107"/>
      <c r="X1010" s="107"/>
      <c r="Y1010" s="107"/>
      <c r="Z1010" s="107"/>
    </row>
    <row r="1011" spans="1:26" ht="14.25" customHeight="1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18"/>
      <c r="R1011" s="107"/>
      <c r="S1011" s="107"/>
      <c r="T1011" s="118"/>
      <c r="U1011" s="107"/>
      <c r="V1011" s="107"/>
      <c r="W1011" s="107"/>
      <c r="X1011" s="107"/>
      <c r="Y1011" s="107"/>
      <c r="Z1011" s="107"/>
    </row>
    <row r="1012" spans="1:26" ht="14.25" customHeight="1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18"/>
      <c r="R1012" s="107"/>
      <c r="S1012" s="107"/>
      <c r="T1012" s="118"/>
      <c r="U1012" s="107"/>
      <c r="V1012" s="107"/>
      <c r="W1012" s="107"/>
      <c r="X1012" s="107"/>
      <c r="Y1012" s="107"/>
      <c r="Z1012" s="107"/>
    </row>
    <row r="1013" spans="1:26" ht="14.25" customHeight="1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18"/>
      <c r="R1013" s="107"/>
      <c r="S1013" s="107"/>
      <c r="T1013" s="118"/>
      <c r="U1013" s="107"/>
      <c r="V1013" s="107"/>
      <c r="W1013" s="107"/>
      <c r="X1013" s="107"/>
      <c r="Y1013" s="107"/>
      <c r="Z1013" s="107"/>
    </row>
    <row r="1014" spans="1:26" ht="14.25" customHeight="1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18"/>
      <c r="R1014" s="107"/>
      <c r="S1014" s="107"/>
      <c r="T1014" s="118"/>
      <c r="U1014" s="107"/>
      <c r="V1014" s="107"/>
      <c r="W1014" s="107"/>
      <c r="X1014" s="107"/>
      <c r="Y1014" s="107"/>
      <c r="Z1014" s="107"/>
    </row>
    <row r="1015" spans="1:26" ht="14.25" customHeight="1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18"/>
      <c r="R1015" s="107"/>
      <c r="S1015" s="107"/>
      <c r="T1015" s="118"/>
      <c r="U1015" s="107"/>
      <c r="V1015" s="107"/>
      <c r="W1015" s="107"/>
      <c r="X1015" s="107"/>
      <c r="Y1015" s="107"/>
      <c r="Z1015" s="107"/>
    </row>
  </sheetData>
  <sheetProtection formatRows="0" insertRows="0" deleteRows="0"/>
  <autoFilter ref="A14:N19" xr:uid="{00000000-0009-0000-0000-000000000000}"/>
  <mergeCells count="54">
    <mergeCell ref="D39:E39"/>
    <mergeCell ref="L51:M54"/>
    <mergeCell ref="L43:M43"/>
    <mergeCell ref="L44:M44"/>
    <mergeCell ref="L45:M45"/>
    <mergeCell ref="L46:M46"/>
    <mergeCell ref="L47:M47"/>
    <mergeCell ref="L48:M50"/>
    <mergeCell ref="J44:K44"/>
    <mergeCell ref="J45:K45"/>
    <mergeCell ref="J46:K46"/>
    <mergeCell ref="J47:K47"/>
    <mergeCell ref="J51:K54"/>
    <mergeCell ref="H51:H54"/>
    <mergeCell ref="I51:I54"/>
    <mergeCell ref="H48:H50"/>
    <mergeCell ref="I48:I50"/>
    <mergeCell ref="J48:K50"/>
    <mergeCell ref="A37:J37"/>
    <mergeCell ref="E5:E10"/>
    <mergeCell ref="C5:D5"/>
    <mergeCell ref="I5:K6"/>
    <mergeCell ref="C6:D6"/>
    <mergeCell ref="F5:H6"/>
    <mergeCell ref="F8:H8"/>
    <mergeCell ref="C8:D8"/>
    <mergeCell ref="I8:K8"/>
    <mergeCell ref="I9:J10"/>
    <mergeCell ref="F7:H7"/>
    <mergeCell ref="I7:K7"/>
    <mergeCell ref="F11:H11"/>
    <mergeCell ref="A6:B6"/>
    <mergeCell ref="A7:B7"/>
    <mergeCell ref="C7:D7"/>
    <mergeCell ref="H43:K43"/>
    <mergeCell ref="A38:J38"/>
    <mergeCell ref="O1:O57"/>
    <mergeCell ref="L5:N10"/>
    <mergeCell ref="K9:K10"/>
    <mergeCell ref="A57:N57"/>
    <mergeCell ref="A56:N56"/>
    <mergeCell ref="A1:N1"/>
    <mergeCell ref="A5:B5"/>
    <mergeCell ref="A2:N2"/>
    <mergeCell ref="A3:N3"/>
    <mergeCell ref="A4:N4"/>
    <mergeCell ref="A55:N55"/>
    <mergeCell ref="A41:J41"/>
    <mergeCell ref="A8:B8"/>
    <mergeCell ref="L37:N37"/>
    <mergeCell ref="F9:H10"/>
    <mergeCell ref="A9:B10"/>
    <mergeCell ref="C9:D10"/>
    <mergeCell ref="A12:N12"/>
  </mergeCells>
  <conditionalFormatting sqref="N39:N40 N17:N36">
    <cfRule type="expression" dxfId="6" priority="1">
      <formula>IF(O17="z",1,0)</formula>
    </cfRule>
  </conditionalFormatting>
  <conditionalFormatting sqref="N39:N40 N17:N36">
    <cfRule type="expression" dxfId="5" priority="2">
      <formula>IF(O17="s",1,0)</formula>
    </cfRule>
  </conditionalFormatting>
  <dataValidations xWindow="339" yWindow="610" count="4">
    <dataValidation allowBlank="1" prompt="Vyberte jednu z rozpočtových kapitol." sqref="B39:B40" xr:uid="{00000000-0002-0000-0000-000000000000}"/>
    <dataValidation type="list" allowBlank="1" showInputMessage="1" showErrorMessage="1" sqref="I8:K8" xr:uid="{00000000-0002-0000-0000-000001000000}">
      <formula1>$AA$62:$AA$63</formula1>
    </dataValidation>
    <dataValidation type="list" allowBlank="1" showInputMessage="1" showErrorMessage="1" sqref="I7:K7" xr:uid="{00000000-0002-0000-0000-000002000000}">
      <formula1>$AB$62:$AB$63</formula1>
    </dataValidation>
    <dataValidation type="list" allowBlank="1" showInputMessage="1" prompt="Vyberte jednu z rozpočtových kapitol přímých výdajů." sqref="B17:B36" xr:uid="{00000000-0002-0000-0000-000003000000}">
      <formula1>$A$11:$C$11</formula1>
    </dataValidation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&amp;L&amp;G&amp;C&amp;G&amp;R&amp;G</oddHeader>
    <oddFooter>&amp;L62012   03/16
verze ze dne 08. 11. 2016&amp;C&amp;P z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396240</xdr:colOff>
                    <xdr:row>38</xdr:row>
                    <xdr:rowOff>129540</xdr:rowOff>
                  </from>
                  <to>
                    <xdr:col>4</xdr:col>
                    <xdr:colOff>883920</xdr:colOff>
                    <xdr:row>38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4"/>
  <sheetViews>
    <sheetView showGridLines="0" view="pageBreakPreview" zoomScale="60" zoomScaleNormal="80" workbookViewId="0">
      <selection activeCell="A2" sqref="A2"/>
    </sheetView>
  </sheetViews>
  <sheetFormatPr defaultColWidth="15.09765625" defaultRowHeight="15" customHeight="1"/>
  <cols>
    <col min="1" max="1" width="7" style="126" customWidth="1"/>
    <col min="2" max="2" width="63.3984375" style="126" customWidth="1"/>
    <col min="3" max="3" width="50.69921875" style="126" customWidth="1"/>
    <col min="4" max="4" width="33.19921875" style="126" customWidth="1"/>
    <col min="5" max="12" width="24.69921875" style="126" customWidth="1"/>
    <col min="13" max="13" width="31.19921875" style="126" customWidth="1"/>
    <col min="14" max="14" width="6.8984375" style="126" customWidth="1"/>
    <col min="15" max="15" width="0.3984375" style="126" customWidth="1"/>
    <col min="16" max="16" width="5.69921875" style="126" customWidth="1"/>
    <col min="17" max="17" width="8.09765625" style="126" customWidth="1"/>
    <col min="18" max="18" width="7.59765625" style="126" customWidth="1"/>
    <col min="19" max="19" width="6.19921875" style="126" customWidth="1"/>
    <col min="20" max="20" width="8.5" style="126" customWidth="1"/>
    <col min="21" max="24" width="10.8984375" style="126" hidden="1" customWidth="1"/>
    <col min="25" max="26" width="8" style="126" customWidth="1"/>
    <col min="27" max="16384" width="15.09765625" style="126"/>
  </cols>
  <sheetData>
    <row r="1" spans="1:28" ht="16.5" customHeight="1">
      <c r="A1" s="169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1"/>
      <c r="P1" s="106"/>
      <c r="Q1" s="107" t="b">
        <v>0</v>
      </c>
      <c r="R1" s="128"/>
      <c r="S1" s="107"/>
      <c r="T1" s="107"/>
      <c r="U1" s="107"/>
      <c r="V1" s="107"/>
      <c r="W1" s="107"/>
      <c r="X1" s="107"/>
      <c r="Y1" s="107"/>
      <c r="Z1" s="107"/>
      <c r="AA1" s="48" t="s">
        <v>184</v>
      </c>
      <c r="AB1" s="117" t="s">
        <v>185</v>
      </c>
    </row>
    <row r="2" spans="1:28" s="130" customFormat="1" ht="16.5" customHeight="1">
      <c r="A2" s="13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61"/>
      <c r="P2" s="106"/>
      <c r="Q2" s="107"/>
      <c r="R2" s="128"/>
      <c r="S2" s="107"/>
      <c r="T2" s="107"/>
      <c r="U2" s="107"/>
      <c r="V2" s="107"/>
      <c r="W2" s="107"/>
      <c r="X2" s="107"/>
      <c r="Y2" s="107"/>
      <c r="Z2" s="107"/>
      <c r="AA2" s="48"/>
      <c r="AB2" s="117"/>
    </row>
    <row r="3" spans="1:28" ht="28.5" customHeight="1">
      <c r="A3" s="172" t="s">
        <v>173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8" ht="30.75" customHeight="1">
      <c r="A4" s="17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8" ht="45" customHeight="1">
      <c r="A5" s="170" t="s">
        <v>175</v>
      </c>
      <c r="B5" s="141"/>
      <c r="C5" s="189"/>
      <c r="D5" s="158"/>
      <c r="E5" s="50"/>
      <c r="F5" s="228"/>
      <c r="G5" s="229"/>
      <c r="H5" s="229"/>
      <c r="I5" s="230"/>
      <c r="J5" s="231"/>
      <c r="K5" s="231"/>
      <c r="L5" s="155"/>
      <c r="M5" s="162"/>
      <c r="N5" s="162"/>
      <c r="O5" s="16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8" ht="45" customHeight="1">
      <c r="A6" s="140" t="s">
        <v>176</v>
      </c>
      <c r="B6" s="141"/>
      <c r="C6" s="193"/>
      <c r="D6" s="158"/>
      <c r="E6" s="125"/>
      <c r="F6" s="229"/>
      <c r="G6" s="229"/>
      <c r="H6" s="229"/>
      <c r="I6" s="231"/>
      <c r="J6" s="231"/>
      <c r="K6" s="231"/>
      <c r="L6" s="162"/>
      <c r="M6" s="165"/>
      <c r="N6" s="162"/>
      <c r="O6" s="16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8" ht="45" customHeight="1">
      <c r="A7" s="224" t="s">
        <v>90</v>
      </c>
      <c r="B7" s="225"/>
      <c r="C7" s="226"/>
      <c r="D7" s="227"/>
      <c r="E7" s="125"/>
      <c r="F7" s="237"/>
      <c r="G7" s="238"/>
      <c r="H7" s="238"/>
      <c r="I7" s="134"/>
      <c r="J7" s="133"/>
      <c r="K7" s="133"/>
      <c r="L7" s="162"/>
      <c r="M7" s="165"/>
      <c r="N7" s="162"/>
      <c r="O7" s="16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8" ht="45" customHeight="1">
      <c r="A8" s="224" t="s">
        <v>168</v>
      </c>
      <c r="B8" s="224"/>
      <c r="C8" s="136"/>
      <c r="D8" s="133"/>
      <c r="E8" s="125"/>
      <c r="F8" s="132"/>
      <c r="G8" s="135"/>
      <c r="H8" s="135"/>
      <c r="I8" s="134"/>
      <c r="J8" s="133"/>
      <c r="K8" s="133"/>
      <c r="L8" s="125"/>
      <c r="N8" s="125"/>
      <c r="O8" s="16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8" ht="45" customHeight="1">
      <c r="A9" s="22" t="s">
        <v>77</v>
      </c>
      <c r="B9" s="22" t="s">
        <v>78</v>
      </c>
      <c r="C9" s="22" t="s">
        <v>79</v>
      </c>
      <c r="D9" s="23" t="s">
        <v>174</v>
      </c>
      <c r="E9" s="22" t="s">
        <v>83</v>
      </c>
      <c r="J9" s="125"/>
      <c r="K9" s="125"/>
      <c r="L9" s="125"/>
      <c r="M9" s="125"/>
      <c r="N9" s="125"/>
      <c r="O9" s="162"/>
      <c r="P9" s="50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8" ht="24" customHeight="1">
      <c r="A10" s="114">
        <v>1</v>
      </c>
      <c r="B10" s="114">
        <v>2</v>
      </c>
      <c r="C10" s="114">
        <v>3</v>
      </c>
      <c r="D10" s="114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4">
        <v>13</v>
      </c>
      <c r="N10" s="114">
        <v>14</v>
      </c>
      <c r="O10" s="162"/>
      <c r="P10" s="127"/>
      <c r="Q10" s="113"/>
      <c r="R10" s="115"/>
      <c r="S10" s="115"/>
      <c r="T10" s="25"/>
      <c r="U10" s="48"/>
      <c r="V10" s="48"/>
      <c r="W10" s="48"/>
      <c r="X10" s="48"/>
      <c r="Y10" s="48"/>
      <c r="Z10" s="48"/>
    </row>
    <row r="11" spans="1:28" ht="82.5" customHeight="1">
      <c r="A11" s="31" t="s">
        <v>22</v>
      </c>
      <c r="B11" s="31" t="s">
        <v>23</v>
      </c>
      <c r="C11" s="31" t="s">
        <v>178</v>
      </c>
      <c r="D11" s="31" t="s">
        <v>177</v>
      </c>
      <c r="E11" s="32" t="s">
        <v>179</v>
      </c>
      <c r="F11" s="32" t="s">
        <v>180</v>
      </c>
      <c r="G11" s="32" t="s">
        <v>27</v>
      </c>
      <c r="H11" s="32" t="s">
        <v>28</v>
      </c>
      <c r="I11" s="31" t="s">
        <v>183</v>
      </c>
      <c r="J11" s="31" t="s">
        <v>182</v>
      </c>
      <c r="K11" s="31" t="s">
        <v>181</v>
      </c>
      <c r="L11" s="34" t="s">
        <v>138</v>
      </c>
      <c r="M11" s="35" t="s">
        <v>142</v>
      </c>
      <c r="N11" s="36" t="s">
        <v>29</v>
      </c>
      <c r="O11" s="162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8" ht="1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37"/>
      <c r="L12" s="72"/>
      <c r="M12" s="72"/>
      <c r="N12" s="73"/>
      <c r="O12" s="162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8" ht="45" customHeight="1">
      <c r="A13" s="75"/>
      <c r="B13" s="16"/>
      <c r="C13" s="63"/>
      <c r="D13" s="64"/>
      <c r="E13" s="19"/>
      <c r="F13" s="76"/>
      <c r="G13" s="76"/>
      <c r="H13" s="19"/>
      <c r="I13" s="77"/>
      <c r="J13" s="77"/>
      <c r="K13" s="78" t="e">
        <f>IF(I13="EUR",(J13),(J13/$C$8))</f>
        <v>#DIV/0!</v>
      </c>
      <c r="L13" s="77"/>
      <c r="M13" s="16"/>
      <c r="N13" s="75" t="str">
        <f t="shared" ref="N13:N20" si="0">IF(A13&gt;0,A13,"")</f>
        <v/>
      </c>
      <c r="O13" s="162"/>
      <c r="P13" s="48"/>
      <c r="Q13" s="48"/>
      <c r="R13" s="113"/>
      <c r="S13" s="48"/>
      <c r="T13" s="48"/>
      <c r="U13" s="48"/>
      <c r="V13" s="48"/>
      <c r="W13" s="48"/>
      <c r="X13" s="48"/>
      <c r="Y13" s="48"/>
      <c r="Z13" s="48"/>
    </row>
    <row r="14" spans="1:28" ht="45" customHeight="1">
      <c r="A14" s="75"/>
      <c r="B14" s="16"/>
      <c r="C14" s="63"/>
      <c r="D14" s="64"/>
      <c r="E14" s="19"/>
      <c r="F14" s="76"/>
      <c r="G14" s="76"/>
      <c r="H14" s="19"/>
      <c r="I14" s="77"/>
      <c r="J14" s="77"/>
      <c r="K14" s="78" t="e">
        <f t="shared" ref="K14:K20" si="1">IF(I14="EUR",(J14),(J14/$C$8))</f>
        <v>#DIV/0!</v>
      </c>
      <c r="L14" s="77"/>
      <c r="M14" s="16"/>
      <c r="N14" s="75" t="str">
        <f t="shared" si="0"/>
        <v/>
      </c>
      <c r="O14" s="162"/>
      <c r="P14" s="48"/>
      <c r="Q14" s="48"/>
      <c r="R14" s="113"/>
      <c r="S14" s="48"/>
      <c r="T14" s="48"/>
      <c r="U14" s="48"/>
      <c r="V14" s="48"/>
      <c r="W14" s="48"/>
      <c r="X14" s="48"/>
      <c r="Y14" s="48"/>
      <c r="Z14" s="48"/>
    </row>
    <row r="15" spans="1:28" ht="45" customHeight="1">
      <c r="A15" s="75"/>
      <c r="B15" s="16"/>
      <c r="C15" s="63"/>
      <c r="D15" s="64"/>
      <c r="E15" s="19"/>
      <c r="F15" s="76"/>
      <c r="G15" s="76"/>
      <c r="H15" s="19"/>
      <c r="I15" s="77"/>
      <c r="J15" s="77"/>
      <c r="K15" s="78" t="e">
        <f t="shared" si="1"/>
        <v>#DIV/0!</v>
      </c>
      <c r="L15" s="77"/>
      <c r="M15" s="16"/>
      <c r="N15" s="75" t="str">
        <f t="shared" si="0"/>
        <v/>
      </c>
      <c r="O15" s="162"/>
      <c r="P15" s="48"/>
      <c r="Q15" s="48"/>
      <c r="R15" s="113"/>
      <c r="S15" s="48"/>
      <c r="T15" s="48"/>
      <c r="U15" s="48"/>
      <c r="V15" s="48"/>
      <c r="W15" s="48"/>
      <c r="X15" s="48"/>
      <c r="Y15" s="48"/>
      <c r="Z15" s="48"/>
    </row>
    <row r="16" spans="1:28" ht="45" customHeight="1">
      <c r="A16" s="75"/>
      <c r="B16" s="16"/>
      <c r="C16" s="63"/>
      <c r="D16" s="64"/>
      <c r="E16" s="19"/>
      <c r="F16" s="76"/>
      <c r="G16" s="76"/>
      <c r="H16" s="19"/>
      <c r="I16" s="77"/>
      <c r="J16" s="77"/>
      <c r="K16" s="78" t="e">
        <f t="shared" si="1"/>
        <v>#DIV/0!</v>
      </c>
      <c r="L16" s="77"/>
      <c r="M16" s="16"/>
      <c r="N16" s="75" t="str">
        <f t="shared" si="0"/>
        <v/>
      </c>
      <c r="O16" s="162"/>
      <c r="P16" s="48"/>
      <c r="Q16" s="48"/>
      <c r="R16" s="113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75"/>
      <c r="B17" s="16"/>
      <c r="C17" s="63"/>
      <c r="D17" s="64"/>
      <c r="E17" s="19"/>
      <c r="F17" s="76"/>
      <c r="G17" s="76"/>
      <c r="H17" s="19"/>
      <c r="I17" s="77"/>
      <c r="J17" s="77"/>
      <c r="K17" s="78" t="e">
        <f t="shared" si="1"/>
        <v>#DIV/0!</v>
      </c>
      <c r="L17" s="77"/>
      <c r="M17" s="16"/>
      <c r="N17" s="75" t="str">
        <f t="shared" si="0"/>
        <v/>
      </c>
      <c r="O17" s="16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75"/>
      <c r="B18" s="16"/>
      <c r="C18" s="63"/>
      <c r="D18" s="64"/>
      <c r="E18" s="19"/>
      <c r="F18" s="76"/>
      <c r="G18" s="76"/>
      <c r="H18" s="19"/>
      <c r="I18" s="77"/>
      <c r="J18" s="77"/>
      <c r="K18" s="78" t="e">
        <f t="shared" si="1"/>
        <v>#DIV/0!</v>
      </c>
      <c r="L18" s="77"/>
      <c r="M18" s="16"/>
      <c r="N18" s="75" t="str">
        <f t="shared" si="0"/>
        <v/>
      </c>
      <c r="O18" s="16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75"/>
      <c r="B19" s="16"/>
      <c r="C19" s="63"/>
      <c r="D19" s="64"/>
      <c r="E19" s="19"/>
      <c r="F19" s="76"/>
      <c r="G19" s="76"/>
      <c r="H19" s="19"/>
      <c r="I19" s="77"/>
      <c r="J19" s="77"/>
      <c r="K19" s="78" t="e">
        <f t="shared" si="1"/>
        <v>#DIV/0!</v>
      </c>
      <c r="L19" s="77"/>
      <c r="M19" s="16"/>
      <c r="N19" s="75" t="str">
        <f t="shared" si="0"/>
        <v/>
      </c>
      <c r="O19" s="16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75"/>
      <c r="B20" s="16"/>
      <c r="C20" s="63"/>
      <c r="D20" s="64"/>
      <c r="E20" s="19"/>
      <c r="F20" s="76"/>
      <c r="G20" s="76"/>
      <c r="H20" s="19"/>
      <c r="I20" s="77"/>
      <c r="J20" s="77"/>
      <c r="K20" s="78" t="e">
        <f t="shared" si="1"/>
        <v>#DIV/0!</v>
      </c>
      <c r="L20" s="77"/>
      <c r="M20" s="16"/>
      <c r="N20" s="75" t="str">
        <f t="shared" si="0"/>
        <v/>
      </c>
      <c r="O20" s="16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15" customHeight="1">
      <c r="A21" s="186"/>
      <c r="B21" s="142"/>
      <c r="C21" s="142"/>
      <c r="D21" s="142"/>
      <c r="E21" s="142"/>
      <c r="F21" s="142"/>
      <c r="G21" s="142"/>
      <c r="H21" s="142"/>
      <c r="I21" s="142"/>
      <c r="J21" s="142"/>
      <c r="K21" s="38"/>
      <c r="L21" s="142"/>
      <c r="M21" s="142"/>
      <c r="N21" s="143"/>
      <c r="O21" s="16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45" customHeight="1">
      <c r="A22" s="175" t="s">
        <v>186</v>
      </c>
      <c r="B22" s="176"/>
      <c r="C22" s="176"/>
      <c r="D22" s="176"/>
      <c r="E22" s="176"/>
      <c r="F22" s="176"/>
      <c r="G22" s="176"/>
      <c r="H22" s="176"/>
      <c r="I22" s="176"/>
      <c r="J22" s="141"/>
      <c r="K22" s="43" t="e">
        <f>FLOOR(SUM(K13:K21),0.01)</f>
        <v>#DIV/0!</v>
      </c>
      <c r="L22" s="44">
        <f>FLOOR(SUM(L13:L21),0.01)</f>
        <v>0</v>
      </c>
      <c r="M22" s="45"/>
      <c r="N22" s="46"/>
      <c r="O22" s="162"/>
      <c r="P22" s="47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27.75" customHeight="1">
      <c r="A23" s="50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62"/>
      <c r="P23" s="48"/>
      <c r="Q23" s="113"/>
      <c r="R23" s="48"/>
      <c r="S23" s="48"/>
      <c r="T23" s="113"/>
      <c r="U23" s="48"/>
      <c r="V23" s="48"/>
      <c r="W23" s="48"/>
      <c r="X23" s="48"/>
      <c r="Y23" s="48"/>
      <c r="Z23" s="48"/>
    </row>
    <row r="24" spans="1:26" ht="45" customHeight="1">
      <c r="A24" s="125"/>
      <c r="B24" s="125"/>
      <c r="C24" s="125"/>
      <c r="D24" s="125"/>
      <c r="E24" s="125"/>
      <c r="F24" s="125"/>
      <c r="G24" s="125"/>
      <c r="H24" s="137"/>
      <c r="I24" s="232" t="s">
        <v>187</v>
      </c>
      <c r="J24" s="233"/>
      <c r="K24" s="234"/>
      <c r="L24" s="209" t="s">
        <v>188</v>
      </c>
      <c r="M24" s="209"/>
      <c r="N24" s="125"/>
      <c r="O24" s="162"/>
      <c r="P24" s="48"/>
      <c r="Q24" s="113"/>
      <c r="R24" s="116"/>
      <c r="S24" s="116"/>
      <c r="T24" s="113"/>
      <c r="U24" s="48"/>
      <c r="V24" s="48"/>
      <c r="W24" s="48"/>
      <c r="X24" s="48"/>
      <c r="Y24" s="48"/>
      <c r="Z24" s="48"/>
    </row>
    <row r="25" spans="1:26" ht="45" customHeight="1">
      <c r="A25" s="125"/>
      <c r="B25" s="125"/>
      <c r="C25" s="125"/>
      <c r="D25" s="125"/>
      <c r="E25" s="125"/>
      <c r="F25" s="125"/>
      <c r="G25" s="125"/>
      <c r="H25" s="138"/>
      <c r="I25" s="103" t="s">
        <v>144</v>
      </c>
      <c r="J25" s="222"/>
      <c r="K25" s="223"/>
      <c r="L25" s="210"/>
      <c r="M25" s="211"/>
      <c r="N25" s="125"/>
      <c r="O25" s="162"/>
      <c r="P25" s="48"/>
      <c r="Q25" s="113"/>
      <c r="R25" s="116"/>
      <c r="S25" s="116"/>
      <c r="T25" s="113"/>
      <c r="U25" s="48"/>
      <c r="V25" s="48"/>
      <c r="W25" s="48"/>
      <c r="X25" s="48"/>
      <c r="Y25" s="48"/>
      <c r="Z25" s="48"/>
    </row>
    <row r="26" spans="1:26" ht="45" customHeight="1">
      <c r="A26" s="125"/>
      <c r="B26" s="125"/>
      <c r="C26" s="125"/>
      <c r="D26" s="125"/>
      <c r="E26" s="125"/>
      <c r="F26" s="125"/>
      <c r="G26" s="125"/>
      <c r="H26" s="138"/>
      <c r="I26" s="103" t="s">
        <v>143</v>
      </c>
      <c r="J26" s="235"/>
      <c r="K26" s="236"/>
      <c r="L26" s="210"/>
      <c r="M26" s="211"/>
      <c r="N26" s="125"/>
      <c r="O26" s="162"/>
      <c r="P26" s="48"/>
      <c r="Q26" s="113"/>
      <c r="R26" s="116"/>
      <c r="S26" s="116"/>
      <c r="T26" s="113"/>
      <c r="U26" s="48"/>
      <c r="V26" s="48"/>
      <c r="W26" s="48"/>
      <c r="X26" s="48"/>
      <c r="Y26" s="48"/>
      <c r="Z26" s="48"/>
    </row>
    <row r="27" spans="1:26" ht="45" customHeight="1">
      <c r="A27" s="125"/>
      <c r="B27" s="125"/>
      <c r="C27" s="125"/>
      <c r="D27" s="105"/>
      <c r="E27" s="105"/>
      <c r="F27" s="105"/>
      <c r="G27" s="125"/>
      <c r="H27" s="138"/>
      <c r="I27" s="103" t="s">
        <v>153</v>
      </c>
      <c r="J27" s="207"/>
      <c r="K27" s="208"/>
      <c r="L27" s="210"/>
      <c r="M27" s="211"/>
      <c r="N27" s="125"/>
      <c r="O27" s="162"/>
      <c r="P27" s="48"/>
      <c r="Q27" s="113"/>
      <c r="R27" s="116"/>
      <c r="S27" s="116"/>
      <c r="T27" s="113"/>
      <c r="U27" s="48"/>
      <c r="V27" s="48"/>
      <c r="W27" s="48"/>
      <c r="X27" s="48"/>
      <c r="Y27" s="48"/>
      <c r="Z27" s="48"/>
    </row>
    <row r="28" spans="1:26" ht="45" customHeight="1">
      <c r="A28" s="125"/>
      <c r="B28" s="125"/>
      <c r="C28" s="125"/>
      <c r="D28" s="105"/>
      <c r="E28" s="105"/>
      <c r="F28" s="105"/>
      <c r="G28" s="125"/>
      <c r="H28" s="138"/>
      <c r="I28" s="103" t="s">
        <v>147</v>
      </c>
      <c r="J28" s="207"/>
      <c r="K28" s="208"/>
      <c r="L28" s="210"/>
      <c r="M28" s="211"/>
      <c r="N28" s="125"/>
      <c r="O28" s="162"/>
      <c r="P28" s="48"/>
      <c r="Q28" s="113"/>
      <c r="R28" s="116"/>
      <c r="S28" s="116"/>
      <c r="T28" s="113"/>
      <c r="U28" s="48"/>
      <c r="V28" s="48"/>
      <c r="W28" s="48"/>
      <c r="X28" s="48"/>
      <c r="Y28" s="48"/>
      <c r="Z28" s="48"/>
    </row>
    <row r="29" spans="1:26" ht="45.75" customHeight="1">
      <c r="A29" s="50"/>
      <c r="B29" s="125"/>
      <c r="C29" s="125"/>
      <c r="D29" s="125"/>
      <c r="E29" s="125"/>
      <c r="F29" s="125"/>
      <c r="G29" s="125"/>
      <c r="H29" s="221"/>
      <c r="I29" s="177" t="s">
        <v>149</v>
      </c>
      <c r="J29" s="180"/>
      <c r="K29" s="181"/>
      <c r="L29" s="207"/>
      <c r="M29" s="208"/>
      <c r="N29" s="49"/>
      <c r="O29" s="162"/>
      <c r="P29" s="48"/>
      <c r="Q29" s="113"/>
      <c r="R29" s="48"/>
      <c r="S29" s="48"/>
      <c r="T29" s="113"/>
      <c r="U29" s="48"/>
      <c r="V29" s="48"/>
      <c r="W29" s="48"/>
      <c r="X29" s="48"/>
      <c r="Y29" s="48"/>
      <c r="Z29" s="48"/>
    </row>
    <row r="30" spans="1:26" ht="45.75" customHeight="1">
      <c r="A30" s="50"/>
      <c r="B30" s="125"/>
      <c r="C30" s="125"/>
      <c r="D30" s="125"/>
      <c r="E30" s="125"/>
      <c r="F30" s="125"/>
      <c r="G30" s="125"/>
      <c r="H30" s="221"/>
      <c r="I30" s="178"/>
      <c r="J30" s="182"/>
      <c r="K30" s="183"/>
      <c r="L30" s="207"/>
      <c r="M30" s="208"/>
      <c r="N30" s="49"/>
      <c r="O30" s="162"/>
      <c r="P30" s="48"/>
      <c r="Q30" s="113"/>
      <c r="R30" s="48"/>
      <c r="S30" s="48"/>
      <c r="T30" s="113"/>
      <c r="U30" s="48"/>
      <c r="V30" s="48"/>
      <c r="W30" s="48"/>
      <c r="X30" s="48"/>
      <c r="Y30" s="48"/>
      <c r="Z30" s="48"/>
    </row>
    <row r="31" spans="1:26" ht="45.75" customHeight="1">
      <c r="A31" s="50"/>
      <c r="B31" s="125"/>
      <c r="C31" s="125"/>
      <c r="D31" s="125"/>
      <c r="E31" s="125"/>
      <c r="F31" s="125"/>
      <c r="G31" s="125"/>
      <c r="H31" s="221"/>
      <c r="I31" s="179"/>
      <c r="J31" s="184"/>
      <c r="K31" s="185"/>
      <c r="L31" s="207"/>
      <c r="M31" s="208"/>
      <c r="N31" s="49"/>
      <c r="O31" s="162"/>
      <c r="P31" s="48"/>
      <c r="Q31" s="113"/>
      <c r="R31" s="48"/>
      <c r="S31" s="48"/>
      <c r="T31" s="113"/>
      <c r="U31" s="48"/>
      <c r="V31" s="48"/>
      <c r="W31" s="48"/>
      <c r="X31" s="48"/>
      <c r="Y31" s="48"/>
      <c r="Z31" s="48"/>
    </row>
    <row r="32" spans="1:26" ht="45.75" customHeight="1">
      <c r="A32" s="50"/>
      <c r="B32" s="125"/>
      <c r="C32" s="125"/>
      <c r="D32" s="125"/>
      <c r="E32" s="125"/>
      <c r="F32" s="125"/>
      <c r="G32" s="125"/>
      <c r="H32" s="221"/>
      <c r="I32" s="218" t="s">
        <v>151</v>
      </c>
      <c r="J32" s="213"/>
      <c r="K32" s="213"/>
      <c r="L32" s="207"/>
      <c r="M32" s="208"/>
      <c r="N32" s="49"/>
      <c r="O32" s="162"/>
      <c r="P32" s="48"/>
      <c r="Q32" s="113"/>
      <c r="R32" s="48"/>
      <c r="S32" s="48"/>
      <c r="T32" s="113"/>
      <c r="U32" s="48"/>
      <c r="V32" s="48"/>
      <c r="W32" s="48"/>
      <c r="X32" s="48"/>
      <c r="Y32" s="48"/>
      <c r="Z32" s="48"/>
    </row>
    <row r="33" spans="1:28" ht="45.75" customHeight="1">
      <c r="A33" s="50"/>
      <c r="B33" s="125"/>
      <c r="C33" s="125"/>
      <c r="D33" s="125"/>
      <c r="E33" s="125"/>
      <c r="F33" s="125"/>
      <c r="G33" s="125"/>
      <c r="H33" s="221"/>
      <c r="I33" s="219"/>
      <c r="J33" s="213"/>
      <c r="K33" s="213"/>
      <c r="L33" s="207"/>
      <c r="M33" s="208"/>
      <c r="N33" s="49"/>
      <c r="O33" s="162"/>
      <c r="P33" s="48"/>
      <c r="Q33" s="113"/>
      <c r="R33" s="48"/>
      <c r="S33" s="48"/>
      <c r="T33" s="113"/>
      <c r="U33" s="48"/>
      <c r="V33" s="48"/>
      <c r="W33" s="48"/>
      <c r="X33" s="48"/>
      <c r="Y33" s="48"/>
      <c r="Z33" s="48"/>
    </row>
    <row r="34" spans="1:28" ht="45.75" customHeight="1">
      <c r="A34" s="50"/>
      <c r="B34" s="125"/>
      <c r="C34" s="125"/>
      <c r="D34" s="125"/>
      <c r="E34" s="125"/>
      <c r="F34" s="125"/>
      <c r="G34" s="125"/>
      <c r="H34" s="221"/>
      <c r="I34" s="219"/>
      <c r="J34" s="213"/>
      <c r="K34" s="213"/>
      <c r="L34" s="207"/>
      <c r="M34" s="208"/>
      <c r="N34" s="49"/>
      <c r="O34" s="162"/>
      <c r="P34" s="48"/>
      <c r="Q34" s="113"/>
      <c r="R34" s="48"/>
      <c r="S34" s="48"/>
      <c r="T34" s="113"/>
      <c r="U34" s="48"/>
      <c r="V34" s="48"/>
      <c r="W34" s="48"/>
      <c r="X34" s="48"/>
      <c r="Y34" s="48"/>
      <c r="Z34" s="48"/>
    </row>
    <row r="35" spans="1:28" ht="45.75" customHeight="1">
      <c r="A35" s="125"/>
      <c r="F35" s="117"/>
      <c r="H35" s="221"/>
      <c r="I35" s="220"/>
      <c r="J35" s="213"/>
      <c r="K35" s="213"/>
      <c r="L35" s="207"/>
      <c r="M35" s="208"/>
      <c r="N35" s="49"/>
      <c r="O35" s="162"/>
      <c r="P35" s="48"/>
      <c r="Q35" s="113"/>
      <c r="R35" s="48"/>
      <c r="S35" s="48"/>
      <c r="T35" s="113"/>
      <c r="U35" s="48"/>
      <c r="V35" s="48"/>
      <c r="W35" s="48"/>
      <c r="X35" s="48"/>
      <c r="Y35" s="48"/>
      <c r="Z35" s="48"/>
    </row>
    <row r="36" spans="1:28" ht="20.25" customHeight="1">
      <c r="A36" s="174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48"/>
      <c r="Q36" s="113"/>
      <c r="R36" s="48"/>
      <c r="S36" s="48"/>
      <c r="T36" s="113"/>
      <c r="U36" s="48"/>
      <c r="V36" s="48"/>
      <c r="W36" s="48"/>
      <c r="X36" s="48"/>
      <c r="Y36" s="48"/>
      <c r="Z36" s="48"/>
    </row>
    <row r="37" spans="1:28" ht="30" customHeight="1">
      <c r="A37" s="52"/>
      <c r="B37" s="52"/>
      <c r="C37" s="107"/>
      <c r="D37" s="53"/>
      <c r="E37" s="53"/>
      <c r="F37" s="53"/>
      <c r="G37" s="53"/>
      <c r="H37" s="53"/>
      <c r="I37" s="107"/>
      <c r="J37" s="119"/>
      <c r="K37" s="119"/>
      <c r="L37" s="119"/>
      <c r="M37" s="119"/>
      <c r="N37" s="54"/>
      <c r="O37" s="107"/>
      <c r="P37" s="55"/>
      <c r="Q37" s="118"/>
      <c r="R37" s="107"/>
      <c r="S37" s="107"/>
      <c r="T37" s="118"/>
      <c r="U37" s="107"/>
      <c r="V37" s="107"/>
      <c r="W37" s="107"/>
      <c r="X37" s="107"/>
      <c r="Y37" s="107"/>
      <c r="Z37" s="107"/>
    </row>
    <row r="38" spans="1:28" ht="23.25" customHeight="1">
      <c r="A38" s="52"/>
      <c r="B38" s="52"/>
      <c r="C38" s="107"/>
      <c r="D38" s="53"/>
      <c r="E38" s="53"/>
      <c r="F38" s="53"/>
      <c r="G38" s="53"/>
      <c r="H38" s="53"/>
      <c r="I38" s="56"/>
      <c r="J38" s="56"/>
      <c r="K38" s="56"/>
      <c r="L38" s="56"/>
      <c r="M38" s="56"/>
      <c r="N38" s="57"/>
      <c r="O38" s="107"/>
      <c r="P38" s="55"/>
      <c r="Q38" s="118"/>
      <c r="R38" s="107"/>
      <c r="S38" s="107"/>
      <c r="T38" s="118"/>
      <c r="U38" s="107"/>
      <c r="V38" s="107"/>
      <c r="W38" s="107"/>
      <c r="X38" s="107"/>
      <c r="Y38" s="107"/>
      <c r="Z38" s="107"/>
    </row>
    <row r="39" spans="1:28" ht="24.75" customHeight="1">
      <c r="A39" s="107"/>
      <c r="B39" s="107"/>
      <c r="C39" s="107"/>
      <c r="D39" s="53"/>
      <c r="E39" s="53"/>
      <c r="F39" s="53"/>
      <c r="G39" s="53"/>
      <c r="H39" s="53"/>
      <c r="I39" s="58"/>
      <c r="J39" s="59"/>
      <c r="K39" s="59"/>
      <c r="L39" s="59"/>
      <c r="M39" s="59"/>
      <c r="N39" s="57"/>
      <c r="O39" s="107"/>
      <c r="P39" s="107"/>
      <c r="Q39" s="118"/>
      <c r="R39" s="107"/>
      <c r="S39" s="107"/>
      <c r="T39" s="118"/>
      <c r="U39" s="107"/>
      <c r="V39" s="107"/>
      <c r="W39" s="107"/>
      <c r="X39" s="107"/>
      <c r="Y39" s="107"/>
      <c r="Z39" s="107"/>
    </row>
    <row r="40" spans="1:28" ht="21" customHeight="1">
      <c r="A40" s="107"/>
      <c r="B40" s="107"/>
      <c r="C40" s="107"/>
      <c r="D40" s="53"/>
      <c r="E40" s="53"/>
      <c r="F40" s="53"/>
      <c r="G40" s="53"/>
      <c r="H40" s="53"/>
      <c r="I40" s="107"/>
      <c r="J40" s="107"/>
      <c r="K40" s="107"/>
      <c r="L40" s="107"/>
      <c r="M40" s="107"/>
      <c r="N40" s="107"/>
      <c r="O40" s="107"/>
      <c r="P40" s="52"/>
      <c r="Q40" s="118"/>
      <c r="R40" s="107"/>
      <c r="S40" s="107"/>
      <c r="T40" s="118"/>
      <c r="U40" s="107"/>
      <c r="V40" s="107"/>
      <c r="W40" s="107"/>
      <c r="X40" s="107"/>
      <c r="Y40" s="107"/>
      <c r="Z40" s="107"/>
    </row>
    <row r="41" spans="1:28" ht="37.5" customHeight="1">
      <c r="A41" s="107"/>
      <c r="B41" s="107"/>
      <c r="C41" s="107"/>
      <c r="D41" s="53"/>
      <c r="E41" s="53"/>
      <c r="F41" s="53"/>
      <c r="G41" s="53"/>
      <c r="H41" s="53"/>
      <c r="I41" s="107"/>
      <c r="J41" s="107"/>
      <c r="K41" s="107"/>
      <c r="L41" s="107"/>
      <c r="M41" s="107"/>
      <c r="N41" s="107"/>
      <c r="O41" s="107"/>
      <c r="P41" s="107"/>
      <c r="Q41" s="118"/>
      <c r="R41" s="107"/>
      <c r="S41" s="107"/>
      <c r="T41" s="118"/>
      <c r="U41" s="107"/>
      <c r="V41" s="107"/>
      <c r="W41" s="107"/>
      <c r="X41" s="107"/>
      <c r="Y41" s="107"/>
      <c r="Z41" s="107"/>
      <c r="AA41" s="108" t="s">
        <v>84</v>
      </c>
      <c r="AB41" s="117" t="s">
        <v>87</v>
      </c>
    </row>
    <row r="42" spans="1:28" ht="43.5" customHeight="1">
      <c r="A42" s="107"/>
      <c r="B42" s="107"/>
      <c r="C42" s="107"/>
      <c r="D42" s="107"/>
      <c r="E42" s="107"/>
      <c r="F42" s="107"/>
      <c r="G42" s="107"/>
      <c r="H42" s="107"/>
      <c r="I42" s="120"/>
      <c r="J42" s="120"/>
      <c r="K42" s="120"/>
      <c r="L42" s="120"/>
      <c r="M42" s="120"/>
      <c r="N42" s="120"/>
      <c r="O42" s="107"/>
      <c r="P42" s="107"/>
      <c r="Q42" s="118"/>
      <c r="R42" s="107"/>
      <c r="S42" s="107"/>
      <c r="T42" s="118"/>
      <c r="U42" s="107"/>
      <c r="V42" s="107"/>
      <c r="W42" s="107"/>
      <c r="X42" s="107"/>
      <c r="Y42" s="107"/>
      <c r="Z42" s="107"/>
      <c r="AA42" s="108" t="s">
        <v>85</v>
      </c>
      <c r="AB42" s="117" t="s">
        <v>88</v>
      </c>
    </row>
    <row r="43" spans="1:28" ht="14.25" customHeight="1">
      <c r="A43" s="107"/>
      <c r="B43" s="107"/>
      <c r="C43" s="107"/>
      <c r="D43" s="107"/>
      <c r="E43" s="107"/>
      <c r="F43" s="107"/>
      <c r="G43" s="107"/>
      <c r="H43" s="107"/>
      <c r="I43" s="120"/>
      <c r="J43" s="120"/>
      <c r="K43" s="120"/>
      <c r="L43" s="120"/>
      <c r="M43" s="120"/>
      <c r="N43" s="60"/>
      <c r="O43" s="107"/>
      <c r="P43" s="107"/>
      <c r="Q43" s="118"/>
      <c r="R43" s="107"/>
      <c r="S43" s="107"/>
      <c r="T43" s="118"/>
      <c r="U43" s="107"/>
      <c r="V43" s="107"/>
      <c r="W43" s="107"/>
      <c r="X43" s="107"/>
      <c r="Y43" s="107"/>
      <c r="Z43" s="107"/>
    </row>
    <row r="44" spans="1:28" ht="14.25" customHeight="1">
      <c r="A44" s="107"/>
      <c r="B44" s="107"/>
      <c r="C44" s="107"/>
      <c r="D44" s="61"/>
      <c r="E44" s="61"/>
      <c r="F44" s="61"/>
      <c r="G44" s="61"/>
      <c r="H44" s="107"/>
      <c r="I44" s="107"/>
      <c r="J44" s="107"/>
      <c r="K44" s="107"/>
      <c r="L44" s="107"/>
      <c r="M44" s="107"/>
      <c r="N44" s="60"/>
      <c r="O44" s="107"/>
      <c r="P44" s="107"/>
      <c r="Q44" s="118"/>
      <c r="R44" s="107"/>
      <c r="S44" s="107"/>
      <c r="T44" s="118"/>
      <c r="U44" s="107"/>
      <c r="V44" s="107"/>
      <c r="W44" s="107"/>
      <c r="X44" s="107"/>
      <c r="Y44" s="107"/>
      <c r="Z44" s="107"/>
    </row>
    <row r="45" spans="1:28" ht="14.25" customHeight="1">
      <c r="A45" s="107"/>
      <c r="B45" s="107"/>
      <c r="C45" s="139"/>
      <c r="D45" s="61"/>
      <c r="E45" s="61"/>
      <c r="F45" s="61"/>
      <c r="G45" s="61"/>
      <c r="H45" s="107"/>
      <c r="I45" s="107"/>
      <c r="J45" s="107"/>
      <c r="K45" s="107"/>
      <c r="L45" s="107"/>
      <c r="M45" s="107"/>
      <c r="N45" s="60"/>
      <c r="O45" s="107"/>
      <c r="P45" s="107"/>
      <c r="Q45" s="118"/>
      <c r="R45" s="107"/>
      <c r="S45" s="107"/>
      <c r="T45" s="118"/>
      <c r="U45" s="107"/>
      <c r="V45" s="107"/>
      <c r="W45" s="107"/>
      <c r="X45" s="107"/>
      <c r="Y45" s="107"/>
      <c r="Z45" s="107"/>
    </row>
    <row r="46" spans="1:28" ht="14.2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60"/>
      <c r="O46" s="107"/>
      <c r="P46" s="107"/>
      <c r="Q46" s="118"/>
      <c r="R46" s="107"/>
      <c r="S46" s="107"/>
      <c r="T46" s="118"/>
      <c r="U46" s="107"/>
      <c r="V46" s="107"/>
      <c r="W46" s="107"/>
      <c r="X46" s="107"/>
      <c r="Y46" s="107"/>
      <c r="Z46" s="107"/>
    </row>
    <row r="47" spans="1:28" ht="14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60"/>
      <c r="O47" s="107"/>
      <c r="P47" s="107"/>
      <c r="Q47" s="118"/>
      <c r="R47" s="107"/>
      <c r="S47" s="107"/>
      <c r="T47" s="118"/>
      <c r="U47" s="107"/>
      <c r="V47" s="107"/>
      <c r="W47" s="107"/>
      <c r="X47" s="107"/>
      <c r="Y47" s="107"/>
      <c r="Z47" s="107"/>
    </row>
    <row r="48" spans="1:28" ht="14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60"/>
      <c r="O48" s="107"/>
      <c r="P48" s="107"/>
      <c r="Q48" s="118"/>
      <c r="R48" s="107"/>
      <c r="S48" s="107"/>
      <c r="T48" s="118"/>
      <c r="U48" s="107"/>
      <c r="V48" s="107"/>
      <c r="W48" s="107"/>
      <c r="X48" s="107"/>
      <c r="Y48" s="107"/>
      <c r="Z48" s="107"/>
    </row>
    <row r="49" spans="1:26" ht="14.2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60"/>
      <c r="O49" s="107"/>
      <c r="P49" s="107"/>
      <c r="Q49" s="118"/>
      <c r="R49" s="107"/>
      <c r="S49" s="107"/>
      <c r="T49" s="118"/>
      <c r="U49" s="107"/>
      <c r="V49" s="107"/>
      <c r="W49" s="107"/>
      <c r="X49" s="107"/>
      <c r="Y49" s="107"/>
      <c r="Z49" s="107"/>
    </row>
    <row r="50" spans="1:26" ht="14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60"/>
      <c r="O50" s="107"/>
      <c r="P50" s="107"/>
      <c r="Q50" s="118"/>
      <c r="R50" s="107"/>
      <c r="S50" s="107"/>
      <c r="T50" s="118"/>
      <c r="U50" s="107"/>
      <c r="V50" s="107"/>
      <c r="W50" s="107"/>
      <c r="X50" s="107"/>
      <c r="Y50" s="107"/>
      <c r="Z50" s="107"/>
    </row>
    <row r="51" spans="1:26" ht="14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18"/>
      <c r="R51" s="107"/>
      <c r="S51" s="107"/>
      <c r="T51" s="118"/>
      <c r="U51" s="107"/>
      <c r="V51" s="107"/>
      <c r="W51" s="107"/>
      <c r="X51" s="107"/>
      <c r="Y51" s="107"/>
      <c r="Z51" s="107"/>
    </row>
    <row r="52" spans="1:26" ht="14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18"/>
      <c r="R52" s="107"/>
      <c r="S52" s="107"/>
      <c r="T52" s="118"/>
      <c r="U52" s="107"/>
      <c r="V52" s="107"/>
      <c r="W52" s="107"/>
      <c r="X52" s="107"/>
      <c r="Y52" s="107"/>
      <c r="Z52" s="107"/>
    </row>
    <row r="53" spans="1:26" ht="14.2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52"/>
      <c r="O53" s="107"/>
      <c r="P53" s="107"/>
      <c r="Q53" s="118"/>
      <c r="R53" s="107"/>
      <c r="S53" s="107"/>
      <c r="T53" s="118"/>
      <c r="U53" s="107"/>
      <c r="V53" s="107"/>
      <c r="W53" s="107"/>
      <c r="X53" s="107"/>
      <c r="Y53" s="107"/>
      <c r="Z53" s="107"/>
    </row>
    <row r="54" spans="1:26" ht="14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62"/>
      <c r="O54" s="107"/>
      <c r="P54" s="107"/>
      <c r="Q54" s="118"/>
      <c r="R54" s="107"/>
      <c r="S54" s="107"/>
      <c r="T54" s="118"/>
      <c r="U54" s="107"/>
      <c r="V54" s="107"/>
      <c r="W54" s="107"/>
      <c r="X54" s="107"/>
      <c r="Y54" s="107"/>
      <c r="Z54" s="107"/>
    </row>
    <row r="55" spans="1:26" ht="14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18"/>
      <c r="R55" s="107"/>
      <c r="S55" s="107"/>
      <c r="T55" s="118"/>
      <c r="U55" s="107"/>
      <c r="V55" s="107"/>
      <c r="W55" s="107"/>
      <c r="X55" s="107"/>
      <c r="Y55" s="107"/>
      <c r="Z55" s="107"/>
    </row>
    <row r="56" spans="1:26" ht="14.2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18"/>
      <c r="R56" s="107"/>
      <c r="S56" s="107"/>
      <c r="T56" s="118"/>
      <c r="U56" s="107"/>
      <c r="V56" s="107"/>
      <c r="W56" s="107"/>
      <c r="X56" s="107"/>
      <c r="Y56" s="107"/>
      <c r="Z56" s="107"/>
    </row>
    <row r="57" spans="1:26" ht="14.2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18"/>
      <c r="R57" s="107"/>
      <c r="S57" s="107"/>
      <c r="T57" s="118"/>
      <c r="U57" s="107"/>
      <c r="V57" s="107"/>
      <c r="W57" s="107"/>
      <c r="X57" s="107"/>
      <c r="Y57" s="107"/>
      <c r="Z57" s="107"/>
    </row>
    <row r="58" spans="1:26" ht="14.2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6" ht="14.2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18"/>
      <c r="R59" s="107"/>
      <c r="S59" s="107"/>
      <c r="T59" s="118"/>
      <c r="U59" s="107"/>
      <c r="V59" s="107"/>
      <c r="W59" s="107"/>
      <c r="X59" s="107"/>
      <c r="Y59" s="107"/>
      <c r="Z59" s="107"/>
    </row>
    <row r="60" spans="1:26" ht="14.2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</row>
    <row r="61" spans="1:26" ht="14.2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6" ht="14.2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</row>
    <row r="63" spans="1:26" ht="14.2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</row>
    <row r="64" spans="1:26" ht="14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</sheetData>
  <sheetProtection formatRows="0" insertRows="0" deleteRows="0"/>
  <mergeCells count="37">
    <mergeCell ref="A1:N1"/>
    <mergeCell ref="O1:O36"/>
    <mergeCell ref="A3:N3"/>
    <mergeCell ref="A4:N4"/>
    <mergeCell ref="A5:B5"/>
    <mergeCell ref="C5:D5"/>
    <mergeCell ref="F5:H6"/>
    <mergeCell ref="I5:K6"/>
    <mergeCell ref="I24:K24"/>
    <mergeCell ref="J26:K26"/>
    <mergeCell ref="L26:M26"/>
    <mergeCell ref="F7:H7"/>
    <mergeCell ref="A21:J21"/>
    <mergeCell ref="L21:N21"/>
    <mergeCell ref="L5:N7"/>
    <mergeCell ref="A6:B6"/>
    <mergeCell ref="C6:D6"/>
    <mergeCell ref="A7:B7"/>
    <mergeCell ref="C7:D7"/>
    <mergeCell ref="A22:J22"/>
    <mergeCell ref="L24:M24"/>
    <mergeCell ref="J25:K25"/>
    <mergeCell ref="L25:M25"/>
    <mergeCell ref="A8:B8"/>
    <mergeCell ref="H32:H35"/>
    <mergeCell ref="I32:I35"/>
    <mergeCell ref="J32:K35"/>
    <mergeCell ref="L32:M35"/>
    <mergeCell ref="A36:N36"/>
    <mergeCell ref="J27:K27"/>
    <mergeCell ref="L27:M27"/>
    <mergeCell ref="J28:K28"/>
    <mergeCell ref="L28:M28"/>
    <mergeCell ref="H29:H31"/>
    <mergeCell ref="I29:I31"/>
    <mergeCell ref="J29:K31"/>
    <mergeCell ref="L29:M31"/>
  </mergeCells>
  <conditionalFormatting sqref="N13:N20">
    <cfRule type="expression" dxfId="4" priority="2">
      <formula>IF(O13="z",1,0)</formula>
    </cfRule>
  </conditionalFormatting>
  <conditionalFormatting sqref="N13:N20">
    <cfRule type="expression" dxfId="3" priority="1">
      <formula>IF(O13="s",1,0)</formula>
    </cfRule>
  </conditionalFormatting>
  <dataValidations xWindow="206" yWindow="626" count="2">
    <dataValidation type="list" allowBlank="1" showInputMessage="1" prompt="Vyberte rozpočtovou kapitolu " sqref="B13:B20" xr:uid="{00000000-0002-0000-0100-000000000000}">
      <formula1>$D$9</formula1>
    </dataValidation>
    <dataValidation type="list" allowBlank="1" showInputMessage="1" showErrorMessage="1" error="Vyberte měnu dokladu. CZK nebo EUR." prompt="Vyberte měnu dokladu. CZK nebo EUR." sqref="I13:I20" xr:uid="{00000000-0002-0000-0100-000001000000}">
      <formula1>$AA$1:$AB$1</formula1>
    </dataValidation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</oddHeader>
    <oddFooter>&amp;LVerze ze dne 08. 11. 2016&amp;C&amp;P z &amp;N&amp;R&amp;D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12"/>
  <sheetViews>
    <sheetView showGridLines="0" view="pageBreakPreview" topLeftCell="A21" zoomScale="60" zoomScaleNormal="80" workbookViewId="0">
      <selection activeCell="M22" sqref="M22"/>
    </sheetView>
  </sheetViews>
  <sheetFormatPr defaultColWidth="15.09765625" defaultRowHeight="15" customHeight="1"/>
  <cols>
    <col min="1" max="1" width="7" style="102" customWidth="1"/>
    <col min="2" max="2" width="63.3984375" style="102" customWidth="1"/>
    <col min="3" max="3" width="50.69921875" style="102" customWidth="1"/>
    <col min="4" max="4" width="33.19921875" style="102" customWidth="1"/>
    <col min="5" max="12" width="24.69921875" style="102" customWidth="1"/>
    <col min="13" max="13" width="31.19921875" style="102" customWidth="1"/>
    <col min="14" max="14" width="6.8984375" style="102" customWidth="1"/>
    <col min="15" max="15" width="0.3984375" style="102" customWidth="1"/>
    <col min="16" max="16" width="5.69921875" style="102" customWidth="1"/>
    <col min="17" max="17" width="8.09765625" style="102" customWidth="1"/>
    <col min="18" max="18" width="7.59765625" style="102" customWidth="1"/>
    <col min="19" max="19" width="6.19921875" style="102" customWidth="1"/>
    <col min="20" max="20" width="8.5" style="102" customWidth="1"/>
    <col min="21" max="24" width="10.8984375" style="102" hidden="1" customWidth="1"/>
    <col min="25" max="26" width="8" style="102" customWidth="1"/>
    <col min="27" max="16384" width="15.09765625" style="102"/>
  </cols>
  <sheetData>
    <row r="1" spans="1:27" ht="16.5" customHeight="1">
      <c r="A1" s="169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1"/>
      <c r="P1" s="106"/>
      <c r="Q1" s="107"/>
      <c r="R1" s="20"/>
      <c r="S1" s="107"/>
      <c r="T1" s="107"/>
      <c r="U1" s="107"/>
      <c r="V1" s="107"/>
      <c r="W1" s="107"/>
      <c r="X1" s="107"/>
      <c r="Y1" s="107"/>
      <c r="Z1" s="107"/>
      <c r="AA1" s="108"/>
    </row>
    <row r="2" spans="1:27" ht="28.5" customHeight="1">
      <c r="A2" s="17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09"/>
      <c r="Q2" s="110"/>
      <c r="R2" s="20"/>
      <c r="S2" s="111"/>
      <c r="T2" s="111"/>
      <c r="U2" s="111"/>
      <c r="V2" s="111"/>
      <c r="W2" s="111"/>
      <c r="X2" s="111"/>
      <c r="Y2" s="111"/>
      <c r="Z2" s="111"/>
      <c r="AA2" s="108"/>
    </row>
    <row r="3" spans="1:27" ht="28.5" customHeight="1">
      <c r="A3" s="17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7" ht="30.75" customHeight="1">
      <c r="A4" s="17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7" ht="45" customHeight="1">
      <c r="A5" s="170" t="s">
        <v>2</v>
      </c>
      <c r="B5" s="141"/>
      <c r="C5" s="253" t="s">
        <v>91</v>
      </c>
      <c r="D5" s="242"/>
      <c r="E5" s="187"/>
      <c r="F5" s="150" t="s">
        <v>3</v>
      </c>
      <c r="G5" s="145"/>
      <c r="H5" s="146"/>
      <c r="I5" s="254" t="s">
        <v>90</v>
      </c>
      <c r="J5" s="251"/>
      <c r="K5" s="248"/>
      <c r="L5" s="163"/>
      <c r="M5" s="162"/>
      <c r="N5" s="162"/>
      <c r="O5" s="16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7" ht="45" customHeight="1">
      <c r="A6" s="170" t="s">
        <v>4</v>
      </c>
      <c r="B6" s="141"/>
      <c r="C6" s="255">
        <v>42478</v>
      </c>
      <c r="D6" s="242"/>
      <c r="E6" s="188"/>
      <c r="F6" s="147"/>
      <c r="G6" s="148"/>
      <c r="H6" s="149"/>
      <c r="I6" s="252"/>
      <c r="J6" s="252"/>
      <c r="K6" s="167"/>
      <c r="L6" s="164"/>
      <c r="M6" s="165"/>
      <c r="N6" s="162"/>
      <c r="O6" s="16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7" ht="45" customHeight="1">
      <c r="A7" s="140" t="s">
        <v>5</v>
      </c>
      <c r="B7" s="141"/>
      <c r="C7" s="256" t="s">
        <v>92</v>
      </c>
      <c r="D7" s="242"/>
      <c r="E7" s="188"/>
      <c r="F7" s="170" t="s">
        <v>6</v>
      </c>
      <c r="G7" s="176"/>
      <c r="H7" s="141"/>
      <c r="I7" s="240" t="s">
        <v>88</v>
      </c>
      <c r="J7" s="241"/>
      <c r="K7" s="242"/>
      <c r="L7" s="164"/>
      <c r="M7" s="165"/>
      <c r="N7" s="162"/>
      <c r="O7" s="16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7" ht="45" customHeight="1">
      <c r="A8" s="140" t="s">
        <v>135</v>
      </c>
      <c r="B8" s="141"/>
      <c r="C8" s="243" t="s">
        <v>156</v>
      </c>
      <c r="D8" s="242"/>
      <c r="E8" s="188"/>
      <c r="F8" s="194" t="s">
        <v>7</v>
      </c>
      <c r="G8" s="148"/>
      <c r="H8" s="149"/>
      <c r="I8" s="244" t="s">
        <v>84</v>
      </c>
      <c r="J8" s="245"/>
      <c r="K8" s="246"/>
      <c r="L8" s="164"/>
      <c r="M8" s="165"/>
      <c r="N8" s="162"/>
      <c r="O8" s="16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7" ht="45" customHeight="1">
      <c r="A9" s="150" t="s">
        <v>8</v>
      </c>
      <c r="B9" s="146"/>
      <c r="C9" s="247" t="s">
        <v>157</v>
      </c>
      <c r="D9" s="248"/>
      <c r="E9" s="188"/>
      <c r="F9" s="144" t="s">
        <v>9</v>
      </c>
      <c r="G9" s="145"/>
      <c r="H9" s="146"/>
      <c r="I9" s="250">
        <v>0</v>
      </c>
      <c r="J9" s="251"/>
      <c r="K9" s="166" t="s">
        <v>10</v>
      </c>
      <c r="L9" s="164"/>
      <c r="M9" s="165"/>
      <c r="N9" s="162"/>
      <c r="O9" s="162"/>
      <c r="P9" s="48"/>
      <c r="Q9" s="48"/>
      <c r="R9" s="21"/>
      <c r="S9" s="48"/>
      <c r="T9" s="48"/>
      <c r="U9" s="48"/>
      <c r="V9" s="48"/>
      <c r="W9" s="48"/>
      <c r="X9" s="48"/>
      <c r="Y9" s="48"/>
      <c r="Z9" s="48"/>
    </row>
    <row r="10" spans="1:27" ht="45" customHeight="1">
      <c r="A10" s="147"/>
      <c r="B10" s="149"/>
      <c r="C10" s="249"/>
      <c r="D10" s="167"/>
      <c r="E10" s="188"/>
      <c r="F10" s="147"/>
      <c r="G10" s="148"/>
      <c r="H10" s="149"/>
      <c r="I10" s="252"/>
      <c r="J10" s="252"/>
      <c r="K10" s="167"/>
      <c r="L10" s="164"/>
      <c r="M10" s="162"/>
      <c r="N10" s="162"/>
      <c r="O10" s="162"/>
      <c r="P10" s="48"/>
      <c r="Q10" s="48"/>
      <c r="R10" s="21"/>
      <c r="S10" s="48"/>
      <c r="T10" s="48"/>
      <c r="U10" s="48"/>
      <c r="V10" s="48"/>
      <c r="W10" s="48"/>
      <c r="X10" s="48"/>
      <c r="Y10" s="48"/>
      <c r="Z10" s="48"/>
    </row>
    <row r="11" spans="1:27" ht="45" customHeight="1">
      <c r="A11" s="22" t="s">
        <v>77</v>
      </c>
      <c r="B11" s="22" t="s">
        <v>78</v>
      </c>
      <c r="C11" s="22" t="s">
        <v>79</v>
      </c>
      <c r="D11" s="23" t="s">
        <v>11</v>
      </c>
      <c r="E11" s="22" t="s">
        <v>83</v>
      </c>
      <c r="F11" s="202" t="s">
        <v>168</v>
      </c>
      <c r="G11" s="203"/>
      <c r="H11" s="204"/>
      <c r="I11" s="87">
        <v>27.045000000000002</v>
      </c>
      <c r="J11" s="112"/>
      <c r="K11" s="112"/>
      <c r="L11" s="112"/>
      <c r="M11" s="112"/>
      <c r="N11" s="112"/>
      <c r="O11" s="162"/>
      <c r="P11" s="50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7" ht="44.25" customHeight="1">
      <c r="A12" s="155" t="s">
        <v>141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62"/>
      <c r="P12" s="24"/>
      <c r="Q12" s="113"/>
      <c r="R12" s="48"/>
      <c r="S12" s="48"/>
      <c r="T12" s="25"/>
      <c r="U12" s="48"/>
      <c r="V12" s="48"/>
      <c r="W12" s="48"/>
      <c r="X12" s="48"/>
      <c r="Y12" s="48"/>
      <c r="Z12" s="48"/>
    </row>
    <row r="13" spans="1:27" ht="24" customHeigh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4">
        <v>6</v>
      </c>
      <c r="G13" s="114">
        <v>7</v>
      </c>
      <c r="H13" s="114">
        <v>8</v>
      </c>
      <c r="I13" s="114">
        <v>9</v>
      </c>
      <c r="J13" s="114">
        <v>10</v>
      </c>
      <c r="K13" s="114">
        <v>11</v>
      </c>
      <c r="L13" s="114">
        <v>12</v>
      </c>
      <c r="M13" s="114">
        <v>13</v>
      </c>
      <c r="N13" s="114">
        <v>14</v>
      </c>
      <c r="O13" s="162"/>
      <c r="P13" s="101"/>
      <c r="Q13" s="113"/>
      <c r="R13" s="115"/>
      <c r="S13" s="115"/>
      <c r="T13" s="25"/>
      <c r="U13" s="48"/>
      <c r="V13" s="48"/>
      <c r="W13" s="48"/>
      <c r="X13" s="48"/>
      <c r="Y13" s="48"/>
      <c r="Z13" s="48"/>
    </row>
    <row r="14" spans="1:27" ht="82.5" customHeight="1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8" t="s">
        <v>134</v>
      </c>
      <c r="G14" s="28" t="s">
        <v>18</v>
      </c>
      <c r="H14" s="28" t="s">
        <v>19</v>
      </c>
      <c r="I14" s="26" t="s">
        <v>20</v>
      </c>
      <c r="J14" s="26" t="s">
        <v>21</v>
      </c>
      <c r="K14" s="27" t="s">
        <v>137</v>
      </c>
      <c r="L14" s="29" t="s">
        <v>139</v>
      </c>
      <c r="M14" s="29" t="s">
        <v>140</v>
      </c>
      <c r="N14" s="26" t="s">
        <v>12</v>
      </c>
      <c r="O14" s="162"/>
      <c r="P14" s="48"/>
      <c r="Q14" s="48"/>
      <c r="R14" s="30"/>
      <c r="S14" s="48"/>
      <c r="T14" s="48"/>
      <c r="U14" s="48"/>
      <c r="V14" s="48"/>
      <c r="W14" s="48"/>
      <c r="X14" s="48"/>
      <c r="Y14" s="48"/>
      <c r="Z14" s="48"/>
    </row>
    <row r="15" spans="1:27" ht="82.5" customHeight="1">
      <c r="A15" s="31" t="s">
        <v>22</v>
      </c>
      <c r="B15" s="31" t="s">
        <v>23</v>
      </c>
      <c r="C15" s="31" t="s">
        <v>24</v>
      </c>
      <c r="D15" s="31" t="s">
        <v>25</v>
      </c>
      <c r="E15" s="32" t="s">
        <v>26</v>
      </c>
      <c r="F15" s="32" t="s">
        <v>133</v>
      </c>
      <c r="G15" s="32" t="s">
        <v>27</v>
      </c>
      <c r="H15" s="32" t="s">
        <v>28</v>
      </c>
      <c r="I15" s="33" t="s">
        <v>86</v>
      </c>
      <c r="J15" s="33" t="s">
        <v>89</v>
      </c>
      <c r="K15" s="33" t="s">
        <v>136</v>
      </c>
      <c r="L15" s="34" t="s">
        <v>138</v>
      </c>
      <c r="M15" s="35" t="s">
        <v>142</v>
      </c>
      <c r="N15" s="36" t="s">
        <v>29</v>
      </c>
      <c r="O15" s="16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1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37"/>
      <c r="L16" s="72"/>
      <c r="M16" s="72"/>
      <c r="N16" s="73"/>
      <c r="O16" s="162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88"/>
      <c r="B17" s="123" t="s">
        <v>107</v>
      </c>
      <c r="C17" s="95"/>
      <c r="D17" s="89"/>
      <c r="E17" s="90"/>
      <c r="F17" s="91"/>
      <c r="G17" s="91"/>
      <c r="H17" s="90"/>
      <c r="I17" s="92"/>
      <c r="J17" s="92"/>
      <c r="K17" s="93">
        <f>IF($I$8="netto",I17/$I$11,J17/$I$11)</f>
        <v>0</v>
      </c>
      <c r="L17" s="92"/>
      <c r="M17" s="94"/>
      <c r="N17" s="88" t="str">
        <f t="shared" ref="N17:N40" si="0">IF(A17&gt;0,A17,"")</f>
        <v/>
      </c>
      <c r="O17" s="16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88">
        <v>1</v>
      </c>
      <c r="B18" s="94" t="s">
        <v>93</v>
      </c>
      <c r="C18" s="95" t="s">
        <v>160</v>
      </c>
      <c r="D18" s="89" t="s">
        <v>161</v>
      </c>
      <c r="E18" s="90"/>
      <c r="F18" s="91">
        <v>42500</v>
      </c>
      <c r="G18" s="91">
        <v>42500</v>
      </c>
      <c r="H18" s="90" t="s">
        <v>96</v>
      </c>
      <c r="I18" s="92">
        <v>216</v>
      </c>
      <c r="J18" s="92">
        <v>216</v>
      </c>
      <c r="K18" s="93">
        <f t="shared" ref="K18:K36" si="1">IF($I$8="netto",I18/$I$11,J18/$I$11)</f>
        <v>7.9866888519134767</v>
      </c>
      <c r="L18" s="92">
        <f>K18</f>
        <v>7.9866888519134767</v>
      </c>
      <c r="M18" s="94"/>
      <c r="N18" s="88">
        <f t="shared" si="0"/>
        <v>1</v>
      </c>
      <c r="O18" s="16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88">
        <v>2</v>
      </c>
      <c r="B19" s="94" t="s">
        <v>94</v>
      </c>
      <c r="C19" s="95" t="s">
        <v>95</v>
      </c>
      <c r="D19" s="89" t="s">
        <v>161</v>
      </c>
      <c r="E19" s="90"/>
      <c r="F19" s="91">
        <v>42499</v>
      </c>
      <c r="G19" s="91">
        <v>42500</v>
      </c>
      <c r="H19" s="90" t="s">
        <v>97</v>
      </c>
      <c r="I19" s="92">
        <v>1217</v>
      </c>
      <c r="J19" s="92">
        <v>1217</v>
      </c>
      <c r="K19" s="93">
        <f t="shared" si="1"/>
        <v>44.999075614716212</v>
      </c>
      <c r="L19" s="92">
        <f>K19</f>
        <v>44.999075614716212</v>
      </c>
      <c r="M19" s="94"/>
      <c r="N19" s="88">
        <f t="shared" si="0"/>
        <v>2</v>
      </c>
      <c r="O19" s="16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88"/>
      <c r="B20" s="94"/>
      <c r="C20" s="95"/>
      <c r="D20" s="89"/>
      <c r="E20" s="90"/>
      <c r="F20" s="91"/>
      <c r="G20" s="91"/>
      <c r="H20" s="90"/>
      <c r="I20" s="92"/>
      <c r="J20" s="92"/>
      <c r="K20" s="93">
        <f t="shared" si="1"/>
        <v>0</v>
      </c>
      <c r="L20" s="92"/>
      <c r="M20" s="94"/>
      <c r="N20" s="88" t="str">
        <f t="shared" si="0"/>
        <v/>
      </c>
      <c r="O20" s="16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45" customHeight="1">
      <c r="A21" s="88"/>
      <c r="B21" s="123" t="s">
        <v>106</v>
      </c>
      <c r="C21" s="95"/>
      <c r="D21" s="89"/>
      <c r="E21" s="90"/>
      <c r="F21" s="91"/>
      <c r="G21" s="91"/>
      <c r="H21" s="90"/>
      <c r="I21" s="92"/>
      <c r="J21" s="92"/>
      <c r="K21" s="93">
        <f t="shared" si="1"/>
        <v>0</v>
      </c>
      <c r="L21" s="92"/>
      <c r="M21" s="94"/>
      <c r="N21" s="88" t="str">
        <f t="shared" si="0"/>
        <v/>
      </c>
      <c r="O21" s="16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66" customHeight="1">
      <c r="A22" s="88">
        <v>3</v>
      </c>
      <c r="B22" s="94" t="s">
        <v>98</v>
      </c>
      <c r="C22" s="95" t="s">
        <v>162</v>
      </c>
      <c r="D22" s="89" t="s">
        <v>99</v>
      </c>
      <c r="E22" s="90" t="s">
        <v>100</v>
      </c>
      <c r="F22" s="91">
        <v>42480</v>
      </c>
      <c r="G22" s="91">
        <v>42496</v>
      </c>
      <c r="H22" s="90" t="s">
        <v>101</v>
      </c>
      <c r="I22" s="92">
        <v>60000</v>
      </c>
      <c r="J22" s="92">
        <v>72600</v>
      </c>
      <c r="K22" s="93">
        <f t="shared" si="1"/>
        <v>2684.4148641153629</v>
      </c>
      <c r="L22" s="92">
        <f>3200-L23-L24+(300*20%)+(60-L18-L19)</f>
        <v>2139.2641893141063</v>
      </c>
      <c r="M22" s="94" t="s">
        <v>118</v>
      </c>
      <c r="N22" s="88">
        <f t="shared" si="0"/>
        <v>3</v>
      </c>
      <c r="O22" s="162"/>
      <c r="P22" s="48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45" customHeight="1">
      <c r="A23" s="88">
        <v>4</v>
      </c>
      <c r="B23" s="94" t="s">
        <v>102</v>
      </c>
      <c r="C23" s="95" t="s">
        <v>105</v>
      </c>
      <c r="D23" s="89" t="s">
        <v>103</v>
      </c>
      <c r="E23" s="90" t="s">
        <v>104</v>
      </c>
      <c r="F23" s="91">
        <v>42480</v>
      </c>
      <c r="G23" s="91">
        <v>42495</v>
      </c>
      <c r="H23" s="90" t="s">
        <v>101</v>
      </c>
      <c r="I23" s="92">
        <v>12500</v>
      </c>
      <c r="J23" s="92">
        <v>12500</v>
      </c>
      <c r="K23" s="93">
        <f t="shared" si="1"/>
        <v>462.19264189314106</v>
      </c>
      <c r="L23" s="92">
        <f>K23</f>
        <v>462.19264189314106</v>
      </c>
      <c r="M23" s="94"/>
      <c r="N23" s="88">
        <f t="shared" si="0"/>
        <v>4</v>
      </c>
      <c r="O23" s="162"/>
      <c r="P23" s="48"/>
      <c r="Q23" s="48"/>
      <c r="R23" s="113"/>
      <c r="S23" s="48"/>
      <c r="T23" s="48"/>
      <c r="U23" s="48"/>
      <c r="V23" s="48"/>
      <c r="W23" s="48"/>
      <c r="X23" s="48"/>
      <c r="Y23" s="48"/>
      <c r="Z23" s="48"/>
    </row>
    <row r="24" spans="1:26" ht="45" customHeight="1">
      <c r="A24" s="88">
        <v>5</v>
      </c>
      <c r="B24" s="94" t="s">
        <v>112</v>
      </c>
      <c r="C24" s="95" t="s">
        <v>113</v>
      </c>
      <c r="D24" s="89" t="s">
        <v>114</v>
      </c>
      <c r="E24" s="90" t="s">
        <v>116</v>
      </c>
      <c r="F24" s="91">
        <v>42481</v>
      </c>
      <c r="G24" s="91">
        <v>42488</v>
      </c>
      <c r="H24" s="90" t="s">
        <v>117</v>
      </c>
      <c r="I24" s="92">
        <v>18000</v>
      </c>
      <c r="J24" s="92">
        <v>18000</v>
      </c>
      <c r="K24" s="93">
        <f t="shared" si="1"/>
        <v>665.55740432612311</v>
      </c>
      <c r="L24" s="92">
        <f>K24</f>
        <v>665.55740432612311</v>
      </c>
      <c r="M24" s="94"/>
      <c r="N24" s="88">
        <f t="shared" si="0"/>
        <v>5</v>
      </c>
      <c r="O24" s="162"/>
      <c r="P24" s="48"/>
      <c r="Q24" s="48"/>
      <c r="R24" s="113"/>
      <c r="S24" s="48"/>
      <c r="T24" s="48"/>
      <c r="U24" s="48"/>
      <c r="V24" s="48"/>
      <c r="W24" s="48"/>
      <c r="X24" s="48"/>
      <c r="Y24" s="48"/>
      <c r="Z24" s="48"/>
    </row>
    <row r="25" spans="1:26" ht="45" customHeight="1">
      <c r="A25" s="88"/>
      <c r="B25" s="94"/>
      <c r="C25" s="95"/>
      <c r="D25" s="89"/>
      <c r="E25" s="90"/>
      <c r="F25" s="91"/>
      <c r="G25" s="91"/>
      <c r="H25" s="90"/>
      <c r="I25" s="92"/>
      <c r="J25" s="92"/>
      <c r="K25" s="93">
        <f t="shared" si="1"/>
        <v>0</v>
      </c>
      <c r="L25" s="92"/>
      <c r="M25" s="94"/>
      <c r="N25" s="88" t="str">
        <f t="shared" si="0"/>
        <v/>
      </c>
      <c r="O25" s="162"/>
      <c r="P25" s="48"/>
      <c r="Q25" s="48"/>
      <c r="R25" s="113"/>
      <c r="S25" s="48"/>
      <c r="T25" s="48"/>
      <c r="U25" s="48"/>
      <c r="V25" s="48"/>
      <c r="W25" s="48"/>
      <c r="X25" s="48"/>
      <c r="Y25" s="48"/>
      <c r="Z25" s="48"/>
    </row>
    <row r="26" spans="1:26" ht="45" customHeight="1">
      <c r="A26" s="88"/>
      <c r="B26" s="123" t="s">
        <v>111</v>
      </c>
      <c r="C26" s="95"/>
      <c r="D26" s="89"/>
      <c r="E26" s="90"/>
      <c r="F26" s="91"/>
      <c r="G26" s="91"/>
      <c r="H26" s="90"/>
      <c r="I26" s="92"/>
      <c r="J26" s="92"/>
      <c r="K26" s="93">
        <f t="shared" si="1"/>
        <v>0</v>
      </c>
      <c r="L26" s="92"/>
      <c r="M26" s="94"/>
      <c r="N26" s="88" t="str">
        <f t="shared" si="0"/>
        <v/>
      </c>
      <c r="O26" s="162"/>
      <c r="P26" s="48"/>
      <c r="Q26" s="48"/>
      <c r="R26" s="113"/>
      <c r="S26" s="48"/>
      <c r="T26" s="48"/>
      <c r="U26" s="48"/>
      <c r="V26" s="48"/>
      <c r="W26" s="48"/>
      <c r="X26" s="48"/>
      <c r="Y26" s="48"/>
      <c r="Z26" s="48"/>
    </row>
    <row r="27" spans="1:26" ht="45" customHeight="1">
      <c r="A27" s="88">
        <v>6</v>
      </c>
      <c r="B27" s="94" t="s">
        <v>108</v>
      </c>
      <c r="C27" s="95" t="s">
        <v>109</v>
      </c>
      <c r="D27" s="89" t="s">
        <v>115</v>
      </c>
      <c r="E27" s="90" t="s">
        <v>110</v>
      </c>
      <c r="F27" s="91">
        <v>42480</v>
      </c>
      <c r="G27" s="91">
        <v>42503</v>
      </c>
      <c r="H27" s="90" t="s">
        <v>101</v>
      </c>
      <c r="I27" s="92">
        <v>4500</v>
      </c>
      <c r="J27" s="92">
        <v>5445</v>
      </c>
      <c r="K27" s="93">
        <f t="shared" si="1"/>
        <v>201.33111480865225</v>
      </c>
      <c r="L27" s="92">
        <f>K27</f>
        <v>201.33111480865225</v>
      </c>
      <c r="M27" s="94"/>
      <c r="N27" s="88">
        <f t="shared" si="0"/>
        <v>6</v>
      </c>
      <c r="O27" s="162"/>
      <c r="P27" s="48"/>
      <c r="Q27" s="48"/>
      <c r="R27" s="113"/>
      <c r="S27" s="48"/>
      <c r="T27" s="48"/>
      <c r="U27" s="48"/>
      <c r="V27" s="48"/>
      <c r="W27" s="48"/>
      <c r="X27" s="48"/>
      <c r="Y27" s="48"/>
      <c r="Z27" s="48"/>
    </row>
    <row r="28" spans="1:26" ht="45" customHeight="1">
      <c r="A28" s="88"/>
      <c r="B28" s="94"/>
      <c r="C28" s="95"/>
      <c r="D28" s="89"/>
      <c r="E28" s="90"/>
      <c r="F28" s="91"/>
      <c r="G28" s="91"/>
      <c r="H28" s="90"/>
      <c r="I28" s="92"/>
      <c r="J28" s="92"/>
      <c r="K28" s="93">
        <f t="shared" si="1"/>
        <v>0</v>
      </c>
      <c r="L28" s="92"/>
      <c r="M28" s="94"/>
      <c r="N28" s="88" t="str">
        <f t="shared" si="0"/>
        <v/>
      </c>
      <c r="O28" s="162"/>
      <c r="P28" s="48"/>
      <c r="Q28" s="48"/>
      <c r="R28" s="113"/>
      <c r="S28" s="48"/>
      <c r="T28" s="48"/>
      <c r="U28" s="48"/>
      <c r="V28" s="48"/>
      <c r="W28" s="48"/>
      <c r="X28" s="48"/>
      <c r="Y28" s="48"/>
      <c r="Z28" s="48"/>
    </row>
    <row r="29" spans="1:26" ht="45" customHeight="1">
      <c r="A29" s="88"/>
      <c r="B29" s="123" t="s">
        <v>163</v>
      </c>
      <c r="C29" s="95"/>
      <c r="D29" s="89"/>
      <c r="E29" s="90"/>
      <c r="F29" s="91"/>
      <c r="G29" s="91"/>
      <c r="H29" s="90"/>
      <c r="I29" s="92"/>
      <c r="J29" s="92"/>
      <c r="K29" s="93">
        <f t="shared" si="1"/>
        <v>0</v>
      </c>
      <c r="L29" s="92"/>
      <c r="M29" s="94"/>
      <c r="N29" s="88" t="str">
        <f t="shared" si="0"/>
        <v/>
      </c>
      <c r="O29" s="162"/>
      <c r="P29" s="48"/>
      <c r="Q29" s="48"/>
      <c r="R29" s="113"/>
      <c r="S29" s="48"/>
      <c r="T29" s="48"/>
      <c r="U29" s="48"/>
      <c r="V29" s="48"/>
      <c r="W29" s="48"/>
      <c r="X29" s="48"/>
      <c r="Y29" s="48"/>
      <c r="Z29" s="48"/>
    </row>
    <row r="30" spans="1:26" ht="45" customHeight="1">
      <c r="A30" s="88"/>
      <c r="B30" s="94"/>
      <c r="C30" s="95"/>
      <c r="D30" s="89"/>
      <c r="E30" s="90"/>
      <c r="F30" s="91"/>
      <c r="G30" s="91"/>
      <c r="H30" s="90"/>
      <c r="I30" s="92"/>
      <c r="J30" s="92"/>
      <c r="K30" s="93">
        <f t="shared" si="1"/>
        <v>0</v>
      </c>
      <c r="L30" s="92"/>
      <c r="M30" s="94"/>
      <c r="N30" s="88" t="str">
        <f t="shared" si="0"/>
        <v/>
      </c>
      <c r="O30" s="162"/>
      <c r="P30" s="48"/>
      <c r="Q30" s="48"/>
      <c r="R30" s="113"/>
      <c r="S30" s="48"/>
      <c r="T30" s="48"/>
      <c r="U30" s="48"/>
      <c r="V30" s="48"/>
      <c r="W30" s="48"/>
      <c r="X30" s="48"/>
      <c r="Y30" s="48"/>
      <c r="Z30" s="48"/>
    </row>
    <row r="31" spans="1:26" ht="45" customHeight="1">
      <c r="A31" s="88"/>
      <c r="B31" s="94"/>
      <c r="C31" s="95"/>
      <c r="D31" s="89"/>
      <c r="E31" s="90"/>
      <c r="F31" s="91"/>
      <c r="G31" s="91"/>
      <c r="H31" s="90"/>
      <c r="I31" s="92"/>
      <c r="J31" s="92"/>
      <c r="K31" s="93">
        <f t="shared" si="1"/>
        <v>0</v>
      </c>
      <c r="L31" s="92"/>
      <c r="M31" s="94"/>
      <c r="N31" s="88" t="str">
        <f t="shared" si="0"/>
        <v/>
      </c>
      <c r="O31" s="162"/>
      <c r="P31" s="48"/>
      <c r="Q31" s="48"/>
      <c r="R31" s="113"/>
      <c r="S31" s="48"/>
      <c r="T31" s="48"/>
      <c r="U31" s="48"/>
      <c r="V31" s="48"/>
      <c r="W31" s="48"/>
      <c r="X31" s="48"/>
      <c r="Y31" s="48"/>
      <c r="Z31" s="48"/>
    </row>
    <row r="32" spans="1:26" ht="45" customHeight="1">
      <c r="A32" s="88"/>
      <c r="B32" s="94"/>
      <c r="C32" s="95"/>
      <c r="D32" s="89"/>
      <c r="E32" s="90"/>
      <c r="F32" s="91"/>
      <c r="G32" s="91"/>
      <c r="H32" s="90"/>
      <c r="I32" s="92"/>
      <c r="J32" s="92"/>
      <c r="K32" s="93">
        <f t="shared" si="1"/>
        <v>0</v>
      </c>
      <c r="L32" s="92"/>
      <c r="M32" s="94"/>
      <c r="N32" s="88" t="str">
        <f t="shared" si="0"/>
        <v/>
      </c>
      <c r="O32" s="162"/>
      <c r="P32" s="48"/>
      <c r="Q32" s="48"/>
      <c r="R32" s="113"/>
      <c r="S32" s="48"/>
      <c r="T32" s="48"/>
      <c r="U32" s="48"/>
      <c r="V32" s="48"/>
      <c r="W32" s="48"/>
      <c r="X32" s="48"/>
      <c r="Y32" s="48"/>
      <c r="Z32" s="48"/>
    </row>
    <row r="33" spans="1:26" ht="45" customHeight="1">
      <c r="A33" s="88"/>
      <c r="B33" s="124"/>
      <c r="C33" s="95"/>
      <c r="D33" s="89"/>
      <c r="E33" s="90"/>
      <c r="F33" s="91"/>
      <c r="G33" s="91"/>
      <c r="H33" s="90"/>
      <c r="I33" s="92"/>
      <c r="J33" s="92"/>
      <c r="K33" s="93">
        <f t="shared" si="1"/>
        <v>0</v>
      </c>
      <c r="L33" s="92"/>
      <c r="M33" s="94"/>
      <c r="N33" s="88" t="str">
        <f t="shared" si="0"/>
        <v/>
      </c>
      <c r="O33" s="162"/>
      <c r="P33" s="48"/>
      <c r="Q33" s="48"/>
      <c r="R33" s="113"/>
      <c r="S33" s="48"/>
      <c r="T33" s="48"/>
      <c r="U33" s="48"/>
      <c r="V33" s="48"/>
      <c r="W33" s="48"/>
      <c r="X33" s="48"/>
      <c r="Y33" s="48"/>
      <c r="Z33" s="48"/>
    </row>
    <row r="34" spans="1:26" ht="45" customHeight="1">
      <c r="A34" s="88"/>
      <c r="B34" s="94"/>
      <c r="C34" s="95"/>
      <c r="D34" s="89"/>
      <c r="E34" s="90"/>
      <c r="F34" s="91"/>
      <c r="G34" s="91"/>
      <c r="H34" s="90"/>
      <c r="I34" s="92"/>
      <c r="J34" s="92"/>
      <c r="K34" s="93">
        <f t="shared" si="1"/>
        <v>0</v>
      </c>
      <c r="L34" s="92"/>
      <c r="M34" s="94"/>
      <c r="N34" s="88" t="str">
        <f t="shared" si="0"/>
        <v/>
      </c>
      <c r="O34" s="162"/>
      <c r="P34" s="48"/>
      <c r="Q34" s="48"/>
      <c r="R34" s="113"/>
      <c r="S34" s="48"/>
      <c r="T34" s="48"/>
      <c r="U34" s="48"/>
      <c r="V34" s="48"/>
      <c r="W34" s="48"/>
      <c r="X34" s="48"/>
      <c r="Y34" s="48"/>
      <c r="Z34" s="48"/>
    </row>
    <row r="35" spans="1:26" ht="45" customHeight="1">
      <c r="A35" s="88"/>
      <c r="B35" s="94"/>
      <c r="C35" s="95"/>
      <c r="D35" s="89"/>
      <c r="E35" s="90"/>
      <c r="F35" s="91"/>
      <c r="G35" s="91"/>
      <c r="H35" s="90"/>
      <c r="I35" s="92"/>
      <c r="J35" s="92"/>
      <c r="K35" s="93">
        <f t="shared" si="1"/>
        <v>0</v>
      </c>
      <c r="L35" s="92"/>
      <c r="M35" s="94"/>
      <c r="N35" s="88" t="str">
        <f t="shared" si="0"/>
        <v/>
      </c>
      <c r="O35" s="162"/>
      <c r="P35" s="48"/>
      <c r="Q35" s="48"/>
      <c r="R35" s="113"/>
      <c r="S35" s="48"/>
      <c r="T35" s="48"/>
      <c r="U35" s="48"/>
      <c r="V35" s="48"/>
      <c r="W35" s="48"/>
      <c r="X35" s="48"/>
      <c r="Y35" s="48"/>
      <c r="Z35" s="48"/>
    </row>
    <row r="36" spans="1:26" ht="45" customHeight="1">
      <c r="A36" s="88"/>
      <c r="B36" s="94"/>
      <c r="C36" s="95"/>
      <c r="D36" s="89"/>
      <c r="E36" s="90"/>
      <c r="F36" s="91"/>
      <c r="G36" s="91"/>
      <c r="H36" s="90"/>
      <c r="I36" s="92"/>
      <c r="J36" s="92"/>
      <c r="K36" s="93">
        <f t="shared" si="1"/>
        <v>0</v>
      </c>
      <c r="L36" s="92"/>
      <c r="M36" s="94"/>
      <c r="N36" s="88" t="str">
        <f t="shared" si="0"/>
        <v/>
      </c>
      <c r="O36" s="162"/>
      <c r="P36" s="48"/>
      <c r="Q36" s="48"/>
      <c r="R36" s="113"/>
      <c r="S36" s="48"/>
      <c r="T36" s="48"/>
      <c r="U36" s="48"/>
      <c r="V36" s="48"/>
      <c r="W36" s="48"/>
      <c r="X36" s="48"/>
      <c r="Y36" s="48"/>
      <c r="Z36" s="48"/>
    </row>
    <row r="37" spans="1:26" ht="15" customHeight="1">
      <c r="A37" s="186"/>
      <c r="B37" s="142"/>
      <c r="C37" s="142"/>
      <c r="D37" s="142"/>
      <c r="E37" s="142"/>
      <c r="F37" s="142"/>
      <c r="G37" s="142"/>
      <c r="H37" s="142"/>
      <c r="I37" s="142"/>
      <c r="J37" s="142"/>
      <c r="K37" s="38"/>
      <c r="L37" s="142"/>
      <c r="M37" s="142"/>
      <c r="N37" s="143"/>
      <c r="O37" s="162"/>
      <c r="P37" s="48"/>
      <c r="Q37" s="48"/>
      <c r="R37" s="113"/>
      <c r="S37" s="48"/>
      <c r="T37" s="48"/>
      <c r="U37" s="48"/>
      <c r="V37" s="48"/>
      <c r="W37" s="48"/>
      <c r="X37" s="48"/>
      <c r="Y37" s="48"/>
      <c r="Z37" s="48"/>
    </row>
    <row r="38" spans="1:26" ht="45" customHeight="1">
      <c r="A38" s="160" t="s">
        <v>132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42">
        <f>SUM(K16:K37)</f>
        <v>4066.4817896099089</v>
      </c>
      <c r="L38" s="84">
        <f>SUM(L16:L37)</f>
        <v>3521.3311148086527</v>
      </c>
      <c r="M38" s="99"/>
      <c r="N38" s="100"/>
      <c r="O38" s="162"/>
      <c r="P38" s="48"/>
      <c r="Q38" s="48"/>
      <c r="R38" s="113"/>
      <c r="S38" s="48"/>
      <c r="T38" s="48"/>
      <c r="U38" s="48"/>
      <c r="V38" s="48"/>
      <c r="W38" s="48"/>
      <c r="X38" s="48"/>
      <c r="Y38" s="48"/>
      <c r="Z38" s="48"/>
    </row>
    <row r="39" spans="1:26" ht="45" customHeight="1">
      <c r="A39" s="39"/>
      <c r="B39" s="40" t="s">
        <v>81</v>
      </c>
      <c r="C39" s="41" t="s">
        <v>80</v>
      </c>
      <c r="D39" s="65"/>
      <c r="E39" s="66"/>
      <c r="F39" s="67"/>
      <c r="G39" s="67"/>
      <c r="H39" s="66"/>
      <c r="I39" s="68"/>
      <c r="J39" s="69"/>
      <c r="K39" s="42">
        <f>IF((SUM(K16:K37))*20%&gt;2869.44,(2869.44),((SUM(K16:K37))*20%))</f>
        <v>813.29635792198178</v>
      </c>
      <c r="L39" s="42">
        <f>IF((SUM(L16:L37))*20%&gt;2869.44,(2869.44),((SUM(L16:L37))*20%))</f>
        <v>704.26622296173059</v>
      </c>
      <c r="M39" s="40"/>
      <c r="N39" s="39" t="str">
        <f t="shared" si="0"/>
        <v/>
      </c>
      <c r="O39" s="162"/>
      <c r="P39" s="48"/>
      <c r="Q39" s="48"/>
      <c r="R39" s="113"/>
      <c r="S39" s="48"/>
      <c r="T39" s="48"/>
      <c r="U39" s="48"/>
      <c r="V39" s="48"/>
      <c r="W39" s="48"/>
      <c r="X39" s="48"/>
      <c r="Y39" s="48"/>
      <c r="Z39" s="48"/>
    </row>
    <row r="40" spans="1:26" ht="45" customHeight="1">
      <c r="A40" s="39"/>
      <c r="B40" s="40" t="s">
        <v>82</v>
      </c>
      <c r="C40" s="41" t="s">
        <v>169</v>
      </c>
      <c r="D40" s="70"/>
      <c r="E40" s="66"/>
      <c r="F40" s="67"/>
      <c r="G40" s="67"/>
      <c r="H40" s="66"/>
      <c r="I40" s="68"/>
      <c r="J40" s="69"/>
      <c r="K40" s="42">
        <f>IF(K39*15%&gt;430.41,430.41,(K39*15%))</f>
        <v>121.99445368829726</v>
      </c>
      <c r="L40" s="42">
        <f>IF(L39*15%&gt;430.41,430.41,(L39*15%))</f>
        <v>105.63993344425958</v>
      </c>
      <c r="M40" s="40"/>
      <c r="N40" s="39" t="str">
        <f t="shared" si="0"/>
        <v/>
      </c>
      <c r="O40" s="162"/>
      <c r="P40" s="48"/>
      <c r="Q40" s="48"/>
      <c r="R40" s="113"/>
      <c r="S40" s="48"/>
      <c r="T40" s="48"/>
      <c r="U40" s="48"/>
      <c r="V40" s="48"/>
      <c r="W40" s="48"/>
      <c r="X40" s="48"/>
      <c r="Y40" s="48"/>
      <c r="Z40" s="48"/>
    </row>
    <row r="41" spans="1:26" ht="45" customHeight="1">
      <c r="A41" s="175" t="s">
        <v>30</v>
      </c>
      <c r="B41" s="176"/>
      <c r="C41" s="176"/>
      <c r="D41" s="176"/>
      <c r="E41" s="176"/>
      <c r="F41" s="176"/>
      <c r="G41" s="176"/>
      <c r="H41" s="176"/>
      <c r="I41" s="176"/>
      <c r="J41" s="141"/>
      <c r="K41" s="43">
        <f>FLOOR(SUM(K17:K37)+K39+K40,0.01)</f>
        <v>5001.7700000000004</v>
      </c>
      <c r="L41" s="44">
        <f>FLOOR(SUM(L17:L37)+L39+L40,0.01)</f>
        <v>4331.2300000000005</v>
      </c>
      <c r="M41" s="45"/>
      <c r="N41" s="46"/>
      <c r="O41" s="162"/>
      <c r="P41" s="47"/>
      <c r="Q41" s="48"/>
      <c r="R41" s="113"/>
      <c r="S41" s="48"/>
      <c r="T41" s="48"/>
      <c r="U41" s="48"/>
      <c r="V41" s="48"/>
      <c r="W41" s="48"/>
      <c r="X41" s="48"/>
      <c r="Y41" s="48"/>
      <c r="Z41" s="48"/>
    </row>
    <row r="42" spans="1:26" ht="27.75" customHeight="1">
      <c r="A42" s="50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62"/>
      <c r="P42" s="48"/>
      <c r="Q42" s="113"/>
      <c r="R42" s="48"/>
      <c r="S42" s="48"/>
      <c r="T42" s="113"/>
      <c r="U42" s="48"/>
      <c r="V42" s="48"/>
      <c r="W42" s="48"/>
      <c r="X42" s="48"/>
      <c r="Y42" s="48"/>
      <c r="Z42" s="48"/>
    </row>
    <row r="43" spans="1:26" ht="45" customHeight="1">
      <c r="A43" s="112"/>
      <c r="B43" s="112"/>
      <c r="C43" s="112"/>
      <c r="D43" s="112"/>
      <c r="E43" s="112"/>
      <c r="F43" s="112"/>
      <c r="G43" s="112"/>
      <c r="H43" s="159" t="s">
        <v>154</v>
      </c>
      <c r="I43" s="159"/>
      <c r="J43" s="159"/>
      <c r="K43" s="159"/>
      <c r="L43" s="209" t="s">
        <v>155</v>
      </c>
      <c r="M43" s="209"/>
      <c r="N43" s="112"/>
      <c r="O43" s="162"/>
      <c r="P43" s="48"/>
      <c r="Q43" s="113"/>
      <c r="R43" s="116"/>
      <c r="S43" s="116"/>
      <c r="T43" s="113"/>
      <c r="U43" s="48"/>
      <c r="V43" s="48"/>
      <c r="W43" s="48"/>
      <c r="X43" s="48"/>
      <c r="Y43" s="48"/>
      <c r="Z43" s="48"/>
    </row>
    <row r="44" spans="1:26" ht="45" customHeight="1">
      <c r="A44" s="112"/>
      <c r="B44" s="112"/>
      <c r="C44" s="112"/>
      <c r="D44" s="112"/>
      <c r="E44" s="112"/>
      <c r="F44" s="112"/>
      <c r="G44" s="112"/>
      <c r="H44" s="104" t="s">
        <v>145</v>
      </c>
      <c r="I44" s="103" t="s">
        <v>144</v>
      </c>
      <c r="J44" s="212" t="s">
        <v>158</v>
      </c>
      <c r="K44" s="213"/>
      <c r="L44" s="210" t="s">
        <v>158</v>
      </c>
      <c r="M44" s="211"/>
      <c r="N44" s="112"/>
      <c r="O44" s="162"/>
      <c r="P44" s="48"/>
      <c r="Q44" s="113"/>
      <c r="R44" s="116"/>
      <c r="S44" s="116"/>
      <c r="T44" s="113"/>
      <c r="U44" s="48"/>
      <c r="V44" s="48"/>
      <c r="W44" s="48"/>
      <c r="X44" s="48"/>
      <c r="Y44" s="48"/>
      <c r="Z44" s="48"/>
    </row>
    <row r="45" spans="1:26" ht="45" customHeight="1">
      <c r="A45" s="112"/>
      <c r="B45" s="112"/>
      <c r="C45" s="112"/>
      <c r="D45" s="112"/>
      <c r="E45" s="112"/>
      <c r="F45" s="112"/>
      <c r="G45" s="112"/>
      <c r="H45" s="104" t="s">
        <v>143</v>
      </c>
      <c r="I45" s="103" t="s">
        <v>143</v>
      </c>
      <c r="J45" s="214">
        <v>42509</v>
      </c>
      <c r="K45" s="213"/>
      <c r="L45" s="239">
        <v>42539</v>
      </c>
      <c r="M45" s="211"/>
      <c r="N45" s="112"/>
      <c r="O45" s="162"/>
      <c r="P45" s="48"/>
      <c r="Q45" s="113"/>
      <c r="R45" s="116"/>
      <c r="S45" s="116"/>
      <c r="T45" s="113"/>
      <c r="U45" s="48"/>
      <c r="V45" s="48"/>
      <c r="W45" s="48"/>
      <c r="X45" s="48"/>
      <c r="Y45" s="48"/>
      <c r="Z45" s="48"/>
    </row>
    <row r="46" spans="1:26" ht="45" customHeight="1">
      <c r="A46" s="112"/>
      <c r="B46" s="112"/>
      <c r="C46" s="112"/>
      <c r="D46" s="105"/>
      <c r="E46" s="105"/>
      <c r="F46" s="105"/>
      <c r="G46" s="112"/>
      <c r="H46" s="104" t="s">
        <v>152</v>
      </c>
      <c r="I46" s="103" t="s">
        <v>153</v>
      </c>
      <c r="J46" s="212" t="s">
        <v>164</v>
      </c>
      <c r="K46" s="213"/>
      <c r="L46" s="210" t="s">
        <v>164</v>
      </c>
      <c r="M46" s="211"/>
      <c r="N46" s="112"/>
      <c r="O46" s="162"/>
      <c r="P46" s="48"/>
      <c r="Q46" s="113"/>
      <c r="R46" s="116"/>
      <c r="S46" s="116"/>
      <c r="T46" s="113"/>
      <c r="U46" s="48"/>
      <c r="V46" s="48"/>
      <c r="W46" s="48"/>
      <c r="X46" s="48"/>
      <c r="Y46" s="48"/>
      <c r="Z46" s="48"/>
    </row>
    <row r="47" spans="1:26" ht="45" customHeight="1">
      <c r="A47" s="112"/>
      <c r="B47" s="112"/>
      <c r="C47" s="112"/>
      <c r="D47" s="105"/>
      <c r="E47" s="105"/>
      <c r="F47" s="105"/>
      <c r="G47" s="112"/>
      <c r="H47" s="104" t="s">
        <v>146</v>
      </c>
      <c r="I47" s="103" t="s">
        <v>147</v>
      </c>
      <c r="J47" s="212" t="s">
        <v>159</v>
      </c>
      <c r="K47" s="213"/>
      <c r="L47" s="210" t="s">
        <v>159</v>
      </c>
      <c r="M47" s="211"/>
      <c r="N47" s="112"/>
      <c r="O47" s="162"/>
      <c r="P47" s="48"/>
      <c r="Q47" s="113"/>
      <c r="R47" s="116"/>
      <c r="S47" s="116"/>
      <c r="T47" s="113"/>
      <c r="U47" s="48"/>
      <c r="V47" s="48"/>
      <c r="W47" s="48"/>
      <c r="X47" s="48"/>
      <c r="Y47" s="48"/>
      <c r="Z47" s="48"/>
    </row>
    <row r="48" spans="1:26" ht="45.75" customHeight="1">
      <c r="A48" s="50"/>
      <c r="B48" s="112"/>
      <c r="C48" s="112"/>
      <c r="D48" s="112"/>
      <c r="E48" s="112"/>
      <c r="F48" s="112"/>
      <c r="G48" s="112"/>
      <c r="H48" s="215" t="s">
        <v>148</v>
      </c>
      <c r="I48" s="177" t="s">
        <v>149</v>
      </c>
      <c r="J48" s="180"/>
      <c r="K48" s="181"/>
      <c r="L48" s="207"/>
      <c r="M48" s="208"/>
      <c r="N48" s="49"/>
      <c r="O48" s="162"/>
      <c r="P48" s="48"/>
      <c r="Q48" s="113"/>
      <c r="R48" s="48"/>
      <c r="S48" s="48"/>
      <c r="T48" s="113"/>
      <c r="U48" s="48"/>
      <c r="V48" s="48"/>
      <c r="W48" s="48"/>
      <c r="X48" s="48"/>
      <c r="Y48" s="48"/>
      <c r="Z48" s="48"/>
    </row>
    <row r="49" spans="1:28" ht="45.75" customHeight="1">
      <c r="A49" s="50"/>
      <c r="B49" s="112"/>
      <c r="C49" s="112"/>
      <c r="D49" s="112"/>
      <c r="E49" s="112"/>
      <c r="F49" s="112"/>
      <c r="G49" s="112"/>
      <c r="H49" s="217"/>
      <c r="I49" s="179"/>
      <c r="J49" s="184"/>
      <c r="K49" s="185"/>
      <c r="L49" s="207"/>
      <c r="M49" s="208"/>
      <c r="N49" s="49"/>
      <c r="O49" s="162"/>
      <c r="P49" s="48"/>
      <c r="Q49" s="113"/>
      <c r="R49" s="48"/>
      <c r="S49" s="48"/>
      <c r="T49" s="113"/>
      <c r="U49" s="48"/>
      <c r="V49" s="48"/>
      <c r="W49" s="48"/>
      <c r="X49" s="48"/>
      <c r="Y49" s="48"/>
      <c r="Z49" s="48"/>
    </row>
    <row r="50" spans="1:28" ht="45.75" customHeight="1">
      <c r="A50" s="50"/>
      <c r="B50" s="112"/>
      <c r="C50" s="112"/>
      <c r="D50" s="112"/>
      <c r="E50" s="112"/>
      <c r="F50" s="112"/>
      <c r="G50" s="112"/>
      <c r="H50" s="215" t="s">
        <v>150</v>
      </c>
      <c r="I50" s="218" t="s">
        <v>151</v>
      </c>
      <c r="J50" s="213"/>
      <c r="K50" s="213"/>
      <c r="L50" s="207"/>
      <c r="M50" s="208"/>
      <c r="N50" s="49"/>
      <c r="O50" s="162"/>
      <c r="P50" s="48"/>
      <c r="Q50" s="113"/>
      <c r="R50" s="48"/>
      <c r="S50" s="48"/>
      <c r="T50" s="113"/>
      <c r="U50" s="48"/>
      <c r="V50" s="48"/>
      <c r="W50" s="48"/>
      <c r="X50" s="48"/>
      <c r="Y50" s="48"/>
      <c r="Z50" s="48"/>
    </row>
    <row r="51" spans="1:28" ht="45.75" customHeight="1">
      <c r="A51" s="112"/>
      <c r="F51" s="117"/>
      <c r="H51" s="217"/>
      <c r="I51" s="220"/>
      <c r="J51" s="213"/>
      <c r="K51" s="213"/>
      <c r="L51" s="207"/>
      <c r="M51" s="208"/>
      <c r="N51" s="49"/>
      <c r="O51" s="162"/>
      <c r="P51" s="48"/>
      <c r="Q51" s="113"/>
      <c r="R51" s="48"/>
      <c r="S51" s="48"/>
      <c r="T51" s="113"/>
      <c r="U51" s="48"/>
      <c r="V51" s="48"/>
      <c r="W51" s="48"/>
      <c r="X51" s="48"/>
      <c r="Y51" s="48"/>
      <c r="Z51" s="48"/>
    </row>
    <row r="52" spans="1:28" ht="20.25" customHeight="1">
      <c r="A52" s="174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48"/>
      <c r="Q52" s="113"/>
      <c r="R52" s="48"/>
      <c r="S52" s="48"/>
      <c r="T52" s="113"/>
      <c r="U52" s="48"/>
      <c r="V52" s="48"/>
      <c r="W52" s="48"/>
      <c r="X52" s="48"/>
      <c r="Y52" s="48"/>
      <c r="Z52" s="48"/>
    </row>
    <row r="53" spans="1:28" ht="13.5" customHeight="1">
      <c r="A53" s="168" t="s">
        <v>31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51"/>
      <c r="Q53" s="113"/>
      <c r="R53" s="48"/>
      <c r="S53" s="48"/>
      <c r="T53" s="113"/>
      <c r="U53" s="48"/>
      <c r="V53" s="48"/>
      <c r="W53" s="48"/>
      <c r="X53" s="48"/>
      <c r="Y53" s="48"/>
      <c r="Z53" s="48"/>
    </row>
    <row r="54" spans="1:28" ht="13.5" customHeight="1">
      <c r="A54" s="168" t="s">
        <v>32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51"/>
      <c r="Q54" s="113"/>
      <c r="R54" s="48"/>
      <c r="S54" s="48"/>
      <c r="T54" s="113"/>
      <c r="U54" s="48"/>
      <c r="V54" s="48"/>
      <c r="W54" s="48"/>
      <c r="X54" s="48"/>
      <c r="Y54" s="48"/>
      <c r="Z54" s="48"/>
    </row>
    <row r="55" spans="1:28" ht="30" customHeight="1">
      <c r="A55" s="52"/>
      <c r="B55" s="52"/>
      <c r="C55" s="107"/>
      <c r="D55" s="53"/>
      <c r="E55" s="53"/>
      <c r="F55" s="53"/>
      <c r="G55" s="53"/>
      <c r="H55" s="53"/>
      <c r="I55" s="107"/>
      <c r="J55" s="119"/>
      <c r="K55" s="119"/>
      <c r="L55" s="119"/>
      <c r="M55" s="119"/>
      <c r="N55" s="54"/>
      <c r="O55" s="107"/>
      <c r="P55" s="55"/>
      <c r="Q55" s="118"/>
      <c r="R55" s="107"/>
      <c r="S55" s="107"/>
      <c r="T55" s="118"/>
      <c r="U55" s="107"/>
      <c r="V55" s="107"/>
      <c r="W55" s="107"/>
      <c r="X55" s="107"/>
      <c r="Y55" s="107"/>
      <c r="Z55" s="107"/>
    </row>
    <row r="56" spans="1:28" ht="23.25" customHeight="1">
      <c r="A56" s="52"/>
      <c r="B56" s="52"/>
      <c r="C56" s="107"/>
      <c r="D56" s="53"/>
      <c r="E56" s="53"/>
      <c r="F56" s="53"/>
      <c r="G56" s="53"/>
      <c r="H56" s="53"/>
      <c r="I56" s="56"/>
      <c r="J56" s="56"/>
      <c r="K56" s="56"/>
      <c r="L56" s="56"/>
      <c r="M56" s="56"/>
      <c r="N56" s="57"/>
      <c r="O56" s="107"/>
      <c r="P56" s="55"/>
      <c r="Q56" s="118"/>
      <c r="R56" s="107"/>
      <c r="S56" s="107"/>
      <c r="T56" s="118"/>
      <c r="U56" s="107"/>
      <c r="V56" s="107"/>
      <c r="W56" s="107"/>
      <c r="X56" s="107"/>
      <c r="Y56" s="107"/>
      <c r="Z56" s="107"/>
    </row>
    <row r="57" spans="1:28" ht="24.75" customHeight="1">
      <c r="A57" s="107"/>
      <c r="B57" s="107"/>
      <c r="C57" s="107"/>
      <c r="D57" s="53"/>
      <c r="E57" s="53"/>
      <c r="F57" s="53"/>
      <c r="G57" s="53"/>
      <c r="H57" s="53"/>
      <c r="I57" s="58"/>
      <c r="J57" s="59"/>
      <c r="K57" s="59"/>
      <c r="L57" s="59"/>
      <c r="M57" s="59"/>
      <c r="N57" s="57"/>
      <c r="O57" s="107"/>
      <c r="P57" s="107"/>
      <c r="Q57" s="118"/>
      <c r="R57" s="107"/>
      <c r="S57" s="107"/>
      <c r="T57" s="118"/>
      <c r="U57" s="107"/>
      <c r="V57" s="107"/>
      <c r="W57" s="107"/>
      <c r="X57" s="107"/>
      <c r="Y57" s="107"/>
      <c r="Z57" s="107"/>
    </row>
    <row r="58" spans="1:28" ht="21" customHeight="1">
      <c r="A58" s="107"/>
      <c r="B58" s="107"/>
      <c r="C58" s="107"/>
      <c r="D58" s="53"/>
      <c r="E58" s="53"/>
      <c r="F58" s="53"/>
      <c r="G58" s="53"/>
      <c r="H58" s="53"/>
      <c r="I58" s="107"/>
      <c r="J58" s="107"/>
      <c r="K58" s="107"/>
      <c r="L58" s="107"/>
      <c r="M58" s="107"/>
      <c r="N58" s="107"/>
      <c r="O58" s="107"/>
      <c r="P58" s="52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8" ht="37.5" customHeight="1">
      <c r="A59" s="107"/>
      <c r="B59" s="107"/>
      <c r="C59" s="107"/>
      <c r="D59" s="53"/>
      <c r="E59" s="53"/>
      <c r="F59" s="53"/>
      <c r="G59" s="53"/>
      <c r="H59" s="53"/>
      <c r="I59" s="107"/>
      <c r="J59" s="107"/>
      <c r="K59" s="107"/>
      <c r="L59" s="107"/>
      <c r="M59" s="107"/>
      <c r="N59" s="107"/>
      <c r="O59" s="107"/>
      <c r="P59" s="107"/>
      <c r="Q59" s="118"/>
      <c r="R59" s="107"/>
      <c r="S59" s="107"/>
      <c r="T59" s="118"/>
      <c r="U59" s="107"/>
      <c r="V59" s="107"/>
      <c r="W59" s="107"/>
      <c r="X59" s="107"/>
      <c r="Y59" s="107"/>
      <c r="Z59" s="107"/>
      <c r="AA59" s="108" t="s">
        <v>84</v>
      </c>
      <c r="AB59" s="117" t="s">
        <v>87</v>
      </c>
    </row>
    <row r="60" spans="1:28" ht="43.5" customHeight="1">
      <c r="A60" s="107"/>
      <c r="B60" s="107"/>
      <c r="C60" s="107"/>
      <c r="D60" s="107"/>
      <c r="E60" s="107"/>
      <c r="F60" s="107"/>
      <c r="G60" s="107"/>
      <c r="H60" s="107"/>
      <c r="I60" s="120"/>
      <c r="J60" s="120"/>
      <c r="K60" s="120"/>
      <c r="L60" s="120"/>
      <c r="M60" s="120"/>
      <c r="N60" s="120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  <c r="AA60" s="108" t="s">
        <v>85</v>
      </c>
      <c r="AB60" s="117" t="s">
        <v>88</v>
      </c>
    </row>
    <row r="61" spans="1:28" ht="14.25" customHeight="1">
      <c r="A61" s="107"/>
      <c r="B61" s="107"/>
      <c r="C61" s="107"/>
      <c r="D61" s="107"/>
      <c r="E61" s="107"/>
      <c r="F61" s="107"/>
      <c r="G61" s="107"/>
      <c r="H61" s="107"/>
      <c r="I61" s="120"/>
      <c r="J61" s="120"/>
      <c r="K61" s="120"/>
      <c r="L61" s="120"/>
      <c r="M61" s="120"/>
      <c r="N61" s="60"/>
      <c r="O61" s="107"/>
      <c r="P61" s="107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8" ht="14.25" customHeight="1">
      <c r="A62" s="107"/>
      <c r="B62" s="107"/>
      <c r="C62" s="107"/>
      <c r="D62" s="61"/>
      <c r="E62" s="61"/>
      <c r="F62" s="61"/>
      <c r="G62" s="61"/>
      <c r="H62" s="107"/>
      <c r="I62" s="107"/>
      <c r="J62" s="107"/>
      <c r="K62" s="107"/>
      <c r="L62" s="107"/>
      <c r="M62" s="107"/>
      <c r="N62" s="60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</row>
    <row r="63" spans="1:28" ht="14.25" customHeight="1">
      <c r="A63" s="107"/>
      <c r="B63" s="107"/>
      <c r="C63" s="107"/>
      <c r="D63" s="61"/>
      <c r="E63" s="61"/>
      <c r="F63" s="61"/>
      <c r="G63" s="61"/>
      <c r="H63" s="107"/>
      <c r="I63" s="107"/>
      <c r="J63" s="107"/>
      <c r="K63" s="107"/>
      <c r="L63" s="107"/>
      <c r="M63" s="107"/>
      <c r="N63" s="60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</row>
    <row r="64" spans="1:28" ht="14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60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60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60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0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60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52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62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  <row r="995" spans="1:26" ht="14.2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18"/>
      <c r="R995" s="107"/>
      <c r="S995" s="107"/>
      <c r="T995" s="118"/>
      <c r="U995" s="107"/>
      <c r="V995" s="107"/>
      <c r="W995" s="107"/>
      <c r="X995" s="107"/>
      <c r="Y995" s="107"/>
      <c r="Z995" s="107"/>
    </row>
    <row r="996" spans="1:26" ht="14.2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18"/>
      <c r="R996" s="107"/>
      <c r="S996" s="107"/>
      <c r="T996" s="118"/>
      <c r="U996" s="107"/>
      <c r="V996" s="107"/>
      <c r="W996" s="107"/>
      <c r="X996" s="107"/>
      <c r="Y996" s="107"/>
      <c r="Z996" s="107"/>
    </row>
    <row r="997" spans="1:26" ht="14.2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18"/>
      <c r="R997" s="107"/>
      <c r="S997" s="107"/>
      <c r="T997" s="118"/>
      <c r="U997" s="107"/>
      <c r="V997" s="107"/>
      <c r="W997" s="107"/>
      <c r="X997" s="107"/>
      <c r="Y997" s="107"/>
      <c r="Z997" s="107"/>
    </row>
    <row r="998" spans="1:26" ht="14.2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18"/>
      <c r="R998" s="107"/>
      <c r="S998" s="107"/>
      <c r="T998" s="118"/>
      <c r="U998" s="107"/>
      <c r="V998" s="107"/>
      <c r="W998" s="107"/>
      <c r="X998" s="107"/>
      <c r="Y998" s="107"/>
      <c r="Z998" s="107"/>
    </row>
    <row r="999" spans="1:26" ht="14.2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18"/>
      <c r="R999" s="107"/>
      <c r="S999" s="107"/>
      <c r="T999" s="118"/>
      <c r="U999" s="107"/>
      <c r="V999" s="107"/>
      <c r="W999" s="107"/>
      <c r="X999" s="107"/>
      <c r="Y999" s="107"/>
      <c r="Z999" s="107"/>
    </row>
    <row r="1000" spans="1:26" ht="14.2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18"/>
      <c r="R1000" s="107"/>
      <c r="S1000" s="107"/>
      <c r="T1000" s="118"/>
      <c r="U1000" s="107"/>
      <c r="V1000" s="107"/>
      <c r="W1000" s="107"/>
      <c r="X1000" s="107"/>
      <c r="Y1000" s="107"/>
      <c r="Z1000" s="107"/>
    </row>
    <row r="1001" spans="1:26" ht="14.25" customHeight="1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18"/>
      <c r="R1001" s="107"/>
      <c r="S1001" s="107"/>
      <c r="T1001" s="118"/>
      <c r="U1001" s="107"/>
      <c r="V1001" s="107"/>
      <c r="W1001" s="107"/>
      <c r="X1001" s="107"/>
      <c r="Y1001" s="107"/>
      <c r="Z1001" s="107"/>
    </row>
    <row r="1002" spans="1:26" ht="14.25" customHeight="1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18"/>
      <c r="R1002" s="107"/>
      <c r="S1002" s="107"/>
      <c r="T1002" s="118"/>
      <c r="U1002" s="107"/>
      <c r="V1002" s="107"/>
      <c r="W1002" s="107"/>
      <c r="X1002" s="107"/>
      <c r="Y1002" s="107"/>
      <c r="Z1002" s="107"/>
    </row>
    <row r="1003" spans="1:26" ht="14.25" customHeight="1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18"/>
      <c r="R1003" s="107"/>
      <c r="S1003" s="107"/>
      <c r="T1003" s="118"/>
      <c r="U1003" s="107"/>
      <c r="V1003" s="107"/>
      <c r="W1003" s="107"/>
      <c r="X1003" s="107"/>
      <c r="Y1003" s="107"/>
      <c r="Z1003" s="107"/>
    </row>
    <row r="1004" spans="1:26" ht="14.25" customHeight="1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18"/>
      <c r="R1004" s="107"/>
      <c r="S1004" s="107"/>
      <c r="T1004" s="118"/>
      <c r="U1004" s="107"/>
      <c r="V1004" s="107"/>
      <c r="W1004" s="107"/>
      <c r="X1004" s="107"/>
      <c r="Y1004" s="107"/>
      <c r="Z1004" s="107"/>
    </row>
    <row r="1005" spans="1:26" ht="14.25" customHeight="1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18"/>
      <c r="R1005" s="107"/>
      <c r="S1005" s="107"/>
      <c r="T1005" s="118"/>
      <c r="U1005" s="107"/>
      <c r="V1005" s="107"/>
      <c r="W1005" s="107"/>
      <c r="X1005" s="107"/>
      <c r="Y1005" s="107"/>
      <c r="Z1005" s="107"/>
    </row>
    <row r="1006" spans="1:26" ht="14.25" customHeight="1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18"/>
      <c r="R1006" s="107"/>
      <c r="S1006" s="107"/>
      <c r="T1006" s="118"/>
      <c r="U1006" s="107"/>
      <c r="V1006" s="107"/>
      <c r="W1006" s="107"/>
      <c r="X1006" s="107"/>
      <c r="Y1006" s="107"/>
      <c r="Z1006" s="107"/>
    </row>
    <row r="1007" spans="1:26" ht="14.25" customHeight="1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18"/>
      <c r="R1007" s="107"/>
      <c r="S1007" s="107"/>
      <c r="T1007" s="118"/>
      <c r="U1007" s="107"/>
      <c r="V1007" s="107"/>
      <c r="W1007" s="107"/>
      <c r="X1007" s="107"/>
      <c r="Y1007" s="107"/>
      <c r="Z1007" s="107"/>
    </row>
    <row r="1008" spans="1:26" ht="14.25" customHeight="1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18"/>
      <c r="R1008" s="107"/>
      <c r="S1008" s="107"/>
      <c r="T1008" s="118"/>
      <c r="U1008" s="107"/>
      <c r="V1008" s="107"/>
      <c r="W1008" s="107"/>
      <c r="X1008" s="107"/>
      <c r="Y1008" s="107"/>
      <c r="Z1008" s="107"/>
    </row>
    <row r="1009" spans="1:26" ht="14.25" customHeight="1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18"/>
      <c r="R1009" s="107"/>
      <c r="S1009" s="107"/>
      <c r="T1009" s="118"/>
      <c r="U1009" s="107"/>
      <c r="V1009" s="107"/>
      <c r="W1009" s="107"/>
      <c r="X1009" s="107"/>
      <c r="Y1009" s="107"/>
      <c r="Z1009" s="107"/>
    </row>
    <row r="1010" spans="1:26" ht="14.25" customHeight="1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18"/>
      <c r="R1010" s="107"/>
      <c r="S1010" s="107"/>
      <c r="T1010" s="118"/>
      <c r="U1010" s="107"/>
      <c r="V1010" s="107"/>
      <c r="W1010" s="107"/>
      <c r="X1010" s="107"/>
      <c r="Y1010" s="107"/>
      <c r="Z1010" s="107"/>
    </row>
    <row r="1011" spans="1:26" ht="14.25" customHeight="1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18"/>
      <c r="R1011" s="107"/>
      <c r="S1011" s="107"/>
      <c r="T1011" s="118"/>
      <c r="U1011" s="107"/>
      <c r="V1011" s="107"/>
      <c r="W1011" s="107"/>
      <c r="X1011" s="107"/>
      <c r="Y1011" s="107"/>
      <c r="Z1011" s="107"/>
    </row>
    <row r="1012" spans="1:26" ht="14.25" customHeight="1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18"/>
      <c r="R1012" s="107"/>
      <c r="S1012" s="107"/>
      <c r="T1012" s="118"/>
      <c r="U1012" s="107"/>
      <c r="V1012" s="107"/>
      <c r="W1012" s="107"/>
      <c r="X1012" s="107"/>
      <c r="Y1012" s="107"/>
      <c r="Z1012" s="107"/>
    </row>
  </sheetData>
  <sheetProtection password="81AD" sheet="1" objects="1" scenarios="1" selectLockedCells="1" selectUnlockedCells="1"/>
  <autoFilter ref="A14:N19" xr:uid="{00000000-0009-0000-0000-000002000000}"/>
  <mergeCells count="53">
    <mergeCell ref="A1:N1"/>
    <mergeCell ref="O1:O54"/>
    <mergeCell ref="A2:N2"/>
    <mergeCell ref="A3:N3"/>
    <mergeCell ref="A4:N4"/>
    <mergeCell ref="A5:B5"/>
    <mergeCell ref="C5:D5"/>
    <mergeCell ref="E5:E10"/>
    <mergeCell ref="F5:H6"/>
    <mergeCell ref="I5:K6"/>
    <mergeCell ref="L5:N10"/>
    <mergeCell ref="A6:B6"/>
    <mergeCell ref="C6:D6"/>
    <mergeCell ref="A7:B7"/>
    <mergeCell ref="C7:D7"/>
    <mergeCell ref="F7:H7"/>
    <mergeCell ref="I7:K7"/>
    <mergeCell ref="A8:B8"/>
    <mergeCell ref="C8:D8"/>
    <mergeCell ref="F8:H8"/>
    <mergeCell ref="A41:J41"/>
    <mergeCell ref="I8:K8"/>
    <mergeCell ref="A9:B10"/>
    <mergeCell ref="C9:D10"/>
    <mergeCell ref="F9:H10"/>
    <mergeCell ref="I9:J10"/>
    <mergeCell ref="K9:K10"/>
    <mergeCell ref="F11:H11"/>
    <mergeCell ref="A12:N12"/>
    <mergeCell ref="A37:J37"/>
    <mergeCell ref="L37:N37"/>
    <mergeCell ref="A38:J38"/>
    <mergeCell ref="H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H48:H49"/>
    <mergeCell ref="I48:I49"/>
    <mergeCell ref="J48:K49"/>
    <mergeCell ref="L48:M49"/>
    <mergeCell ref="A54:N54"/>
    <mergeCell ref="H50:H51"/>
    <mergeCell ref="I50:I51"/>
    <mergeCell ref="J50:K51"/>
    <mergeCell ref="L50:M51"/>
    <mergeCell ref="A52:N52"/>
    <mergeCell ref="A53:N53"/>
  </mergeCells>
  <conditionalFormatting sqref="N39:N40 N17:N36">
    <cfRule type="expression" dxfId="2" priority="2">
      <formula>IF(O17="z",1,0)</formula>
    </cfRule>
  </conditionalFormatting>
  <conditionalFormatting sqref="N39:N40 N17:N36">
    <cfRule type="expression" dxfId="1" priority="1">
      <formula>IF(O17="s",1,0)</formula>
    </cfRule>
  </conditionalFormatting>
  <dataValidations count="4">
    <dataValidation type="list" allowBlank="1" showInputMessage="1" showErrorMessage="1" sqref="I7:K7" xr:uid="{00000000-0002-0000-0200-000000000000}">
      <formula1>$AB$59:$AB$60</formula1>
    </dataValidation>
    <dataValidation type="list" allowBlank="1" showInputMessage="1" showErrorMessage="1" sqref="I8:K8" xr:uid="{00000000-0002-0000-0200-000001000000}">
      <formula1>$AA$59:$AA$60</formula1>
    </dataValidation>
    <dataValidation type="list" allowBlank="1" showInputMessage="1" prompt="Vyberte jednu z rozpočtových kapitol přímých výdajů." sqref="B17:B36" xr:uid="{00000000-0002-0000-0200-000002000000}">
      <formula1>$A$11:$C$11</formula1>
    </dataValidation>
    <dataValidation allowBlank="1" prompt="Vyberte jednu z rozpočtových kapitol." sqref="B39:B40" xr:uid="{00000000-0002-0000-0200-000003000000}"/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&amp;L&amp;G&amp;C&amp;G&amp;R&amp;G</oddHeader>
    <oddFooter>&amp;L62012   03/16&amp;C&amp;N&amp;R&amp;D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workbookViewId="0">
      <selection activeCell="A27" sqref="A27"/>
    </sheetView>
  </sheetViews>
  <sheetFormatPr defaultRowHeight="15.6"/>
  <cols>
    <col min="1" max="1" width="46.8984375" style="80" customWidth="1"/>
    <col min="2" max="2" width="9.3984375" style="81" bestFit="1" customWidth="1"/>
    <col min="3" max="3" width="9" style="82"/>
    <col min="4" max="4" width="10.8984375" style="81" customWidth="1"/>
    <col min="5" max="5" width="9" style="82"/>
    <col min="6" max="9" width="13" style="82" customWidth="1"/>
    <col min="10" max="10" width="13.09765625" style="82" customWidth="1"/>
    <col min="11" max="11" width="14.19921875" style="82" customWidth="1"/>
    <col min="12" max="256" width="9" style="82"/>
    <col min="257" max="257" width="32.69921875" style="82" customWidth="1"/>
    <col min="258" max="258" width="9.09765625" style="82" bestFit="1" customWidth="1"/>
    <col min="259" max="259" width="9" style="82"/>
    <col min="260" max="260" width="10.8984375" style="82" customWidth="1"/>
    <col min="261" max="261" width="9" style="82"/>
    <col min="262" max="265" width="13" style="82" customWidth="1"/>
    <col min="266" max="266" width="13.09765625" style="82" customWidth="1"/>
    <col min="267" max="267" width="14.19921875" style="82" customWidth="1"/>
    <col min="268" max="512" width="9" style="82"/>
    <col min="513" max="513" width="32.69921875" style="82" customWidth="1"/>
    <col min="514" max="514" width="9.09765625" style="82" bestFit="1" customWidth="1"/>
    <col min="515" max="515" width="9" style="82"/>
    <col min="516" max="516" width="10.8984375" style="82" customWidth="1"/>
    <col min="517" max="517" width="9" style="82"/>
    <col min="518" max="521" width="13" style="82" customWidth="1"/>
    <col min="522" max="522" width="13.09765625" style="82" customWidth="1"/>
    <col min="523" max="523" width="14.19921875" style="82" customWidth="1"/>
    <col min="524" max="768" width="9" style="82"/>
    <col min="769" max="769" width="32.69921875" style="82" customWidth="1"/>
    <col min="770" max="770" width="9.09765625" style="82" bestFit="1" customWidth="1"/>
    <col min="771" max="771" width="9" style="82"/>
    <col min="772" max="772" width="10.8984375" style="82" customWidth="1"/>
    <col min="773" max="773" width="9" style="82"/>
    <col min="774" max="777" width="13" style="82" customWidth="1"/>
    <col min="778" max="778" width="13.09765625" style="82" customWidth="1"/>
    <col min="779" max="779" width="14.19921875" style="82" customWidth="1"/>
    <col min="780" max="1024" width="9" style="82"/>
    <col min="1025" max="1025" width="32.69921875" style="82" customWidth="1"/>
    <col min="1026" max="1026" width="9.09765625" style="82" bestFit="1" customWidth="1"/>
    <col min="1027" max="1027" width="9" style="82"/>
    <col min="1028" max="1028" width="10.8984375" style="82" customWidth="1"/>
    <col min="1029" max="1029" width="9" style="82"/>
    <col min="1030" max="1033" width="13" style="82" customWidth="1"/>
    <col min="1034" max="1034" width="13.09765625" style="82" customWidth="1"/>
    <col min="1035" max="1035" width="14.19921875" style="82" customWidth="1"/>
    <col min="1036" max="1280" width="9" style="82"/>
    <col min="1281" max="1281" width="32.69921875" style="82" customWidth="1"/>
    <col min="1282" max="1282" width="9.09765625" style="82" bestFit="1" customWidth="1"/>
    <col min="1283" max="1283" width="9" style="82"/>
    <col min="1284" max="1284" width="10.8984375" style="82" customWidth="1"/>
    <col min="1285" max="1285" width="9" style="82"/>
    <col min="1286" max="1289" width="13" style="82" customWidth="1"/>
    <col min="1290" max="1290" width="13.09765625" style="82" customWidth="1"/>
    <col min="1291" max="1291" width="14.19921875" style="82" customWidth="1"/>
    <col min="1292" max="1536" width="9" style="82"/>
    <col min="1537" max="1537" width="32.69921875" style="82" customWidth="1"/>
    <col min="1538" max="1538" width="9.09765625" style="82" bestFit="1" customWidth="1"/>
    <col min="1539" max="1539" width="9" style="82"/>
    <col min="1540" max="1540" width="10.8984375" style="82" customWidth="1"/>
    <col min="1541" max="1541" width="9" style="82"/>
    <col min="1542" max="1545" width="13" style="82" customWidth="1"/>
    <col min="1546" max="1546" width="13.09765625" style="82" customWidth="1"/>
    <col min="1547" max="1547" width="14.19921875" style="82" customWidth="1"/>
    <col min="1548" max="1792" width="9" style="82"/>
    <col min="1793" max="1793" width="32.69921875" style="82" customWidth="1"/>
    <col min="1794" max="1794" width="9.09765625" style="82" bestFit="1" customWidth="1"/>
    <col min="1795" max="1795" width="9" style="82"/>
    <col min="1796" max="1796" width="10.8984375" style="82" customWidth="1"/>
    <col min="1797" max="1797" width="9" style="82"/>
    <col min="1798" max="1801" width="13" style="82" customWidth="1"/>
    <col min="1802" max="1802" width="13.09765625" style="82" customWidth="1"/>
    <col min="1803" max="1803" width="14.19921875" style="82" customWidth="1"/>
    <col min="1804" max="2048" width="9" style="82"/>
    <col min="2049" max="2049" width="32.69921875" style="82" customWidth="1"/>
    <col min="2050" max="2050" width="9.09765625" style="82" bestFit="1" customWidth="1"/>
    <col min="2051" max="2051" width="9" style="82"/>
    <col min="2052" max="2052" width="10.8984375" style="82" customWidth="1"/>
    <col min="2053" max="2053" width="9" style="82"/>
    <col min="2054" max="2057" width="13" style="82" customWidth="1"/>
    <col min="2058" max="2058" width="13.09765625" style="82" customWidth="1"/>
    <col min="2059" max="2059" width="14.19921875" style="82" customWidth="1"/>
    <col min="2060" max="2304" width="9" style="82"/>
    <col min="2305" max="2305" width="32.69921875" style="82" customWidth="1"/>
    <col min="2306" max="2306" width="9.09765625" style="82" bestFit="1" customWidth="1"/>
    <col min="2307" max="2307" width="9" style="82"/>
    <col min="2308" max="2308" width="10.8984375" style="82" customWidth="1"/>
    <col min="2309" max="2309" width="9" style="82"/>
    <col min="2310" max="2313" width="13" style="82" customWidth="1"/>
    <col min="2314" max="2314" width="13.09765625" style="82" customWidth="1"/>
    <col min="2315" max="2315" width="14.19921875" style="82" customWidth="1"/>
    <col min="2316" max="2560" width="9" style="82"/>
    <col min="2561" max="2561" width="32.69921875" style="82" customWidth="1"/>
    <col min="2562" max="2562" width="9.09765625" style="82" bestFit="1" customWidth="1"/>
    <col min="2563" max="2563" width="9" style="82"/>
    <col min="2564" max="2564" width="10.8984375" style="82" customWidth="1"/>
    <col min="2565" max="2565" width="9" style="82"/>
    <col min="2566" max="2569" width="13" style="82" customWidth="1"/>
    <col min="2570" max="2570" width="13.09765625" style="82" customWidth="1"/>
    <col min="2571" max="2571" width="14.19921875" style="82" customWidth="1"/>
    <col min="2572" max="2816" width="9" style="82"/>
    <col min="2817" max="2817" width="32.69921875" style="82" customWidth="1"/>
    <col min="2818" max="2818" width="9.09765625" style="82" bestFit="1" customWidth="1"/>
    <col min="2819" max="2819" width="9" style="82"/>
    <col min="2820" max="2820" width="10.8984375" style="82" customWidth="1"/>
    <col min="2821" max="2821" width="9" style="82"/>
    <col min="2822" max="2825" width="13" style="82" customWidth="1"/>
    <col min="2826" max="2826" width="13.09765625" style="82" customWidth="1"/>
    <col min="2827" max="2827" width="14.19921875" style="82" customWidth="1"/>
    <col min="2828" max="3072" width="9" style="82"/>
    <col min="3073" max="3073" width="32.69921875" style="82" customWidth="1"/>
    <col min="3074" max="3074" width="9.09765625" style="82" bestFit="1" customWidth="1"/>
    <col min="3075" max="3075" width="9" style="82"/>
    <col min="3076" max="3076" width="10.8984375" style="82" customWidth="1"/>
    <col min="3077" max="3077" width="9" style="82"/>
    <col min="3078" max="3081" width="13" style="82" customWidth="1"/>
    <col min="3082" max="3082" width="13.09765625" style="82" customWidth="1"/>
    <col min="3083" max="3083" width="14.19921875" style="82" customWidth="1"/>
    <col min="3084" max="3328" width="9" style="82"/>
    <col min="3329" max="3329" width="32.69921875" style="82" customWidth="1"/>
    <col min="3330" max="3330" width="9.09765625" style="82" bestFit="1" customWidth="1"/>
    <col min="3331" max="3331" width="9" style="82"/>
    <col min="3332" max="3332" width="10.8984375" style="82" customWidth="1"/>
    <col min="3333" max="3333" width="9" style="82"/>
    <col min="3334" max="3337" width="13" style="82" customWidth="1"/>
    <col min="3338" max="3338" width="13.09765625" style="82" customWidth="1"/>
    <col min="3339" max="3339" width="14.19921875" style="82" customWidth="1"/>
    <col min="3340" max="3584" width="9" style="82"/>
    <col min="3585" max="3585" width="32.69921875" style="82" customWidth="1"/>
    <col min="3586" max="3586" width="9.09765625" style="82" bestFit="1" customWidth="1"/>
    <col min="3587" max="3587" width="9" style="82"/>
    <col min="3588" max="3588" width="10.8984375" style="82" customWidth="1"/>
    <col min="3589" max="3589" width="9" style="82"/>
    <col min="3590" max="3593" width="13" style="82" customWidth="1"/>
    <col min="3594" max="3594" width="13.09765625" style="82" customWidth="1"/>
    <col min="3595" max="3595" width="14.19921875" style="82" customWidth="1"/>
    <col min="3596" max="3840" width="9" style="82"/>
    <col min="3841" max="3841" width="32.69921875" style="82" customWidth="1"/>
    <col min="3842" max="3842" width="9.09765625" style="82" bestFit="1" customWidth="1"/>
    <col min="3843" max="3843" width="9" style="82"/>
    <col min="3844" max="3844" width="10.8984375" style="82" customWidth="1"/>
    <col min="3845" max="3845" width="9" style="82"/>
    <col min="3846" max="3849" width="13" style="82" customWidth="1"/>
    <col min="3850" max="3850" width="13.09765625" style="82" customWidth="1"/>
    <col min="3851" max="3851" width="14.19921875" style="82" customWidth="1"/>
    <col min="3852" max="4096" width="9" style="82"/>
    <col min="4097" max="4097" width="32.69921875" style="82" customWidth="1"/>
    <col min="4098" max="4098" width="9.09765625" style="82" bestFit="1" customWidth="1"/>
    <col min="4099" max="4099" width="9" style="82"/>
    <col min="4100" max="4100" width="10.8984375" style="82" customWidth="1"/>
    <col min="4101" max="4101" width="9" style="82"/>
    <col min="4102" max="4105" width="13" style="82" customWidth="1"/>
    <col min="4106" max="4106" width="13.09765625" style="82" customWidth="1"/>
    <col min="4107" max="4107" width="14.19921875" style="82" customWidth="1"/>
    <col min="4108" max="4352" width="9" style="82"/>
    <col min="4353" max="4353" width="32.69921875" style="82" customWidth="1"/>
    <col min="4354" max="4354" width="9.09765625" style="82" bestFit="1" customWidth="1"/>
    <col min="4355" max="4355" width="9" style="82"/>
    <col min="4356" max="4356" width="10.8984375" style="82" customWidth="1"/>
    <col min="4357" max="4357" width="9" style="82"/>
    <col min="4358" max="4361" width="13" style="82" customWidth="1"/>
    <col min="4362" max="4362" width="13.09765625" style="82" customWidth="1"/>
    <col min="4363" max="4363" width="14.19921875" style="82" customWidth="1"/>
    <col min="4364" max="4608" width="9" style="82"/>
    <col min="4609" max="4609" width="32.69921875" style="82" customWidth="1"/>
    <col min="4610" max="4610" width="9.09765625" style="82" bestFit="1" customWidth="1"/>
    <col min="4611" max="4611" width="9" style="82"/>
    <col min="4612" max="4612" width="10.8984375" style="82" customWidth="1"/>
    <col min="4613" max="4613" width="9" style="82"/>
    <col min="4614" max="4617" width="13" style="82" customWidth="1"/>
    <col min="4618" max="4618" width="13.09765625" style="82" customWidth="1"/>
    <col min="4619" max="4619" width="14.19921875" style="82" customWidth="1"/>
    <col min="4620" max="4864" width="9" style="82"/>
    <col min="4865" max="4865" width="32.69921875" style="82" customWidth="1"/>
    <col min="4866" max="4866" width="9.09765625" style="82" bestFit="1" customWidth="1"/>
    <col min="4867" max="4867" width="9" style="82"/>
    <col min="4868" max="4868" width="10.8984375" style="82" customWidth="1"/>
    <col min="4869" max="4869" width="9" style="82"/>
    <col min="4870" max="4873" width="13" style="82" customWidth="1"/>
    <col min="4874" max="4874" width="13.09765625" style="82" customWidth="1"/>
    <col min="4875" max="4875" width="14.19921875" style="82" customWidth="1"/>
    <col min="4876" max="5120" width="9" style="82"/>
    <col min="5121" max="5121" width="32.69921875" style="82" customWidth="1"/>
    <col min="5122" max="5122" width="9.09765625" style="82" bestFit="1" customWidth="1"/>
    <col min="5123" max="5123" width="9" style="82"/>
    <col min="5124" max="5124" width="10.8984375" style="82" customWidth="1"/>
    <col min="5125" max="5125" width="9" style="82"/>
    <col min="5126" max="5129" width="13" style="82" customWidth="1"/>
    <col min="5130" max="5130" width="13.09765625" style="82" customWidth="1"/>
    <col min="5131" max="5131" width="14.19921875" style="82" customWidth="1"/>
    <col min="5132" max="5376" width="9" style="82"/>
    <col min="5377" max="5377" width="32.69921875" style="82" customWidth="1"/>
    <col min="5378" max="5378" width="9.09765625" style="82" bestFit="1" customWidth="1"/>
    <col min="5379" max="5379" width="9" style="82"/>
    <col min="5380" max="5380" width="10.8984375" style="82" customWidth="1"/>
    <col min="5381" max="5381" width="9" style="82"/>
    <col min="5382" max="5385" width="13" style="82" customWidth="1"/>
    <col min="5386" max="5386" width="13.09765625" style="82" customWidth="1"/>
    <col min="5387" max="5387" width="14.19921875" style="82" customWidth="1"/>
    <col min="5388" max="5632" width="9" style="82"/>
    <col min="5633" max="5633" width="32.69921875" style="82" customWidth="1"/>
    <col min="5634" max="5634" width="9.09765625" style="82" bestFit="1" customWidth="1"/>
    <col min="5635" max="5635" width="9" style="82"/>
    <col min="5636" max="5636" width="10.8984375" style="82" customWidth="1"/>
    <col min="5637" max="5637" width="9" style="82"/>
    <col min="5638" max="5641" width="13" style="82" customWidth="1"/>
    <col min="5642" max="5642" width="13.09765625" style="82" customWidth="1"/>
    <col min="5643" max="5643" width="14.19921875" style="82" customWidth="1"/>
    <col min="5644" max="5888" width="9" style="82"/>
    <col min="5889" max="5889" width="32.69921875" style="82" customWidth="1"/>
    <col min="5890" max="5890" width="9.09765625" style="82" bestFit="1" customWidth="1"/>
    <col min="5891" max="5891" width="9" style="82"/>
    <col min="5892" max="5892" width="10.8984375" style="82" customWidth="1"/>
    <col min="5893" max="5893" width="9" style="82"/>
    <col min="5894" max="5897" width="13" style="82" customWidth="1"/>
    <col min="5898" max="5898" width="13.09765625" style="82" customWidth="1"/>
    <col min="5899" max="5899" width="14.19921875" style="82" customWidth="1"/>
    <col min="5900" max="6144" width="9" style="82"/>
    <col min="6145" max="6145" width="32.69921875" style="82" customWidth="1"/>
    <col min="6146" max="6146" width="9.09765625" style="82" bestFit="1" customWidth="1"/>
    <col min="6147" max="6147" width="9" style="82"/>
    <col min="6148" max="6148" width="10.8984375" style="82" customWidth="1"/>
    <col min="6149" max="6149" width="9" style="82"/>
    <col min="6150" max="6153" width="13" style="82" customWidth="1"/>
    <col min="6154" max="6154" width="13.09765625" style="82" customWidth="1"/>
    <col min="6155" max="6155" width="14.19921875" style="82" customWidth="1"/>
    <col min="6156" max="6400" width="9" style="82"/>
    <col min="6401" max="6401" width="32.69921875" style="82" customWidth="1"/>
    <col min="6402" max="6402" width="9.09765625" style="82" bestFit="1" customWidth="1"/>
    <col min="6403" max="6403" width="9" style="82"/>
    <col min="6404" max="6404" width="10.8984375" style="82" customWidth="1"/>
    <col min="6405" max="6405" width="9" style="82"/>
    <col min="6406" max="6409" width="13" style="82" customWidth="1"/>
    <col min="6410" max="6410" width="13.09765625" style="82" customWidth="1"/>
    <col min="6411" max="6411" width="14.19921875" style="82" customWidth="1"/>
    <col min="6412" max="6656" width="9" style="82"/>
    <col min="6657" max="6657" width="32.69921875" style="82" customWidth="1"/>
    <col min="6658" max="6658" width="9.09765625" style="82" bestFit="1" customWidth="1"/>
    <col min="6659" max="6659" width="9" style="82"/>
    <col min="6660" max="6660" width="10.8984375" style="82" customWidth="1"/>
    <col min="6661" max="6661" width="9" style="82"/>
    <col min="6662" max="6665" width="13" style="82" customWidth="1"/>
    <col min="6666" max="6666" width="13.09765625" style="82" customWidth="1"/>
    <col min="6667" max="6667" width="14.19921875" style="82" customWidth="1"/>
    <col min="6668" max="6912" width="9" style="82"/>
    <col min="6913" max="6913" width="32.69921875" style="82" customWidth="1"/>
    <col min="6914" max="6914" width="9.09765625" style="82" bestFit="1" customWidth="1"/>
    <col min="6915" max="6915" width="9" style="82"/>
    <col min="6916" max="6916" width="10.8984375" style="82" customWidth="1"/>
    <col min="6917" max="6917" width="9" style="82"/>
    <col min="6918" max="6921" width="13" style="82" customWidth="1"/>
    <col min="6922" max="6922" width="13.09765625" style="82" customWidth="1"/>
    <col min="6923" max="6923" width="14.19921875" style="82" customWidth="1"/>
    <col min="6924" max="7168" width="9" style="82"/>
    <col min="7169" max="7169" width="32.69921875" style="82" customWidth="1"/>
    <col min="7170" max="7170" width="9.09765625" style="82" bestFit="1" customWidth="1"/>
    <col min="7171" max="7171" width="9" style="82"/>
    <col min="7172" max="7172" width="10.8984375" style="82" customWidth="1"/>
    <col min="7173" max="7173" width="9" style="82"/>
    <col min="7174" max="7177" width="13" style="82" customWidth="1"/>
    <col min="7178" max="7178" width="13.09765625" style="82" customWidth="1"/>
    <col min="7179" max="7179" width="14.19921875" style="82" customWidth="1"/>
    <col min="7180" max="7424" width="9" style="82"/>
    <col min="7425" max="7425" width="32.69921875" style="82" customWidth="1"/>
    <col min="7426" max="7426" width="9.09765625" style="82" bestFit="1" customWidth="1"/>
    <col min="7427" max="7427" width="9" style="82"/>
    <col min="7428" max="7428" width="10.8984375" style="82" customWidth="1"/>
    <col min="7429" max="7429" width="9" style="82"/>
    <col min="7430" max="7433" width="13" style="82" customWidth="1"/>
    <col min="7434" max="7434" width="13.09765625" style="82" customWidth="1"/>
    <col min="7435" max="7435" width="14.19921875" style="82" customWidth="1"/>
    <col min="7436" max="7680" width="9" style="82"/>
    <col min="7681" max="7681" width="32.69921875" style="82" customWidth="1"/>
    <col min="7682" max="7682" width="9.09765625" style="82" bestFit="1" customWidth="1"/>
    <col min="7683" max="7683" width="9" style="82"/>
    <col min="7684" max="7684" width="10.8984375" style="82" customWidth="1"/>
    <col min="7685" max="7685" width="9" style="82"/>
    <col min="7686" max="7689" width="13" style="82" customWidth="1"/>
    <col min="7690" max="7690" width="13.09765625" style="82" customWidth="1"/>
    <col min="7691" max="7691" width="14.19921875" style="82" customWidth="1"/>
    <col min="7692" max="7936" width="9" style="82"/>
    <col min="7937" max="7937" width="32.69921875" style="82" customWidth="1"/>
    <col min="7938" max="7938" width="9.09765625" style="82" bestFit="1" customWidth="1"/>
    <col min="7939" max="7939" width="9" style="82"/>
    <col min="7940" max="7940" width="10.8984375" style="82" customWidth="1"/>
    <col min="7941" max="7941" width="9" style="82"/>
    <col min="7942" max="7945" width="13" style="82" customWidth="1"/>
    <col min="7946" max="7946" width="13.09765625" style="82" customWidth="1"/>
    <col min="7947" max="7947" width="14.19921875" style="82" customWidth="1"/>
    <col min="7948" max="8192" width="9" style="82"/>
    <col min="8193" max="8193" width="32.69921875" style="82" customWidth="1"/>
    <col min="8194" max="8194" width="9.09765625" style="82" bestFit="1" customWidth="1"/>
    <col min="8195" max="8195" width="9" style="82"/>
    <col min="8196" max="8196" width="10.8984375" style="82" customWidth="1"/>
    <col min="8197" max="8197" width="9" style="82"/>
    <col min="8198" max="8201" width="13" style="82" customWidth="1"/>
    <col min="8202" max="8202" width="13.09765625" style="82" customWidth="1"/>
    <col min="8203" max="8203" width="14.19921875" style="82" customWidth="1"/>
    <col min="8204" max="8448" width="9" style="82"/>
    <col min="8449" max="8449" width="32.69921875" style="82" customWidth="1"/>
    <col min="8450" max="8450" width="9.09765625" style="82" bestFit="1" customWidth="1"/>
    <col min="8451" max="8451" width="9" style="82"/>
    <col min="8452" max="8452" width="10.8984375" style="82" customWidth="1"/>
    <col min="8453" max="8453" width="9" style="82"/>
    <col min="8454" max="8457" width="13" style="82" customWidth="1"/>
    <col min="8458" max="8458" width="13.09765625" style="82" customWidth="1"/>
    <col min="8459" max="8459" width="14.19921875" style="82" customWidth="1"/>
    <col min="8460" max="8704" width="9" style="82"/>
    <col min="8705" max="8705" width="32.69921875" style="82" customWidth="1"/>
    <col min="8706" max="8706" width="9.09765625" style="82" bestFit="1" customWidth="1"/>
    <col min="8707" max="8707" width="9" style="82"/>
    <col min="8708" max="8708" width="10.8984375" style="82" customWidth="1"/>
    <col min="8709" max="8709" width="9" style="82"/>
    <col min="8710" max="8713" width="13" style="82" customWidth="1"/>
    <col min="8714" max="8714" width="13.09765625" style="82" customWidth="1"/>
    <col min="8715" max="8715" width="14.19921875" style="82" customWidth="1"/>
    <col min="8716" max="8960" width="9" style="82"/>
    <col min="8961" max="8961" width="32.69921875" style="82" customWidth="1"/>
    <col min="8962" max="8962" width="9.09765625" style="82" bestFit="1" customWidth="1"/>
    <col min="8963" max="8963" width="9" style="82"/>
    <col min="8964" max="8964" width="10.8984375" style="82" customWidth="1"/>
    <col min="8965" max="8965" width="9" style="82"/>
    <col min="8966" max="8969" width="13" style="82" customWidth="1"/>
    <col min="8970" max="8970" width="13.09765625" style="82" customWidth="1"/>
    <col min="8971" max="8971" width="14.19921875" style="82" customWidth="1"/>
    <col min="8972" max="9216" width="9" style="82"/>
    <col min="9217" max="9217" width="32.69921875" style="82" customWidth="1"/>
    <col min="9218" max="9218" width="9.09765625" style="82" bestFit="1" customWidth="1"/>
    <col min="9219" max="9219" width="9" style="82"/>
    <col min="9220" max="9220" width="10.8984375" style="82" customWidth="1"/>
    <col min="9221" max="9221" width="9" style="82"/>
    <col min="9222" max="9225" width="13" style="82" customWidth="1"/>
    <col min="9226" max="9226" width="13.09765625" style="82" customWidth="1"/>
    <col min="9227" max="9227" width="14.19921875" style="82" customWidth="1"/>
    <col min="9228" max="9472" width="9" style="82"/>
    <col min="9473" max="9473" width="32.69921875" style="82" customWidth="1"/>
    <col min="9474" max="9474" width="9.09765625" style="82" bestFit="1" customWidth="1"/>
    <col min="9475" max="9475" width="9" style="82"/>
    <col min="9476" max="9476" width="10.8984375" style="82" customWidth="1"/>
    <col min="9477" max="9477" width="9" style="82"/>
    <col min="9478" max="9481" width="13" style="82" customWidth="1"/>
    <col min="9482" max="9482" width="13.09765625" style="82" customWidth="1"/>
    <col min="9483" max="9483" width="14.19921875" style="82" customWidth="1"/>
    <col min="9484" max="9728" width="9" style="82"/>
    <col min="9729" max="9729" width="32.69921875" style="82" customWidth="1"/>
    <col min="9730" max="9730" width="9.09765625" style="82" bestFit="1" customWidth="1"/>
    <col min="9731" max="9731" width="9" style="82"/>
    <col min="9732" max="9732" width="10.8984375" style="82" customWidth="1"/>
    <col min="9733" max="9733" width="9" style="82"/>
    <col min="9734" max="9737" width="13" style="82" customWidth="1"/>
    <col min="9738" max="9738" width="13.09765625" style="82" customWidth="1"/>
    <col min="9739" max="9739" width="14.19921875" style="82" customWidth="1"/>
    <col min="9740" max="9984" width="9" style="82"/>
    <col min="9985" max="9985" width="32.69921875" style="82" customWidth="1"/>
    <col min="9986" max="9986" width="9.09765625" style="82" bestFit="1" customWidth="1"/>
    <col min="9987" max="9987" width="9" style="82"/>
    <col min="9988" max="9988" width="10.8984375" style="82" customWidth="1"/>
    <col min="9989" max="9989" width="9" style="82"/>
    <col min="9990" max="9993" width="13" style="82" customWidth="1"/>
    <col min="9994" max="9994" width="13.09765625" style="82" customWidth="1"/>
    <col min="9995" max="9995" width="14.19921875" style="82" customWidth="1"/>
    <col min="9996" max="10240" width="9" style="82"/>
    <col min="10241" max="10241" width="32.69921875" style="82" customWidth="1"/>
    <col min="10242" max="10242" width="9.09765625" style="82" bestFit="1" customWidth="1"/>
    <col min="10243" max="10243" width="9" style="82"/>
    <col min="10244" max="10244" width="10.8984375" style="82" customWidth="1"/>
    <col min="10245" max="10245" width="9" style="82"/>
    <col min="10246" max="10249" width="13" style="82" customWidth="1"/>
    <col min="10250" max="10250" width="13.09765625" style="82" customWidth="1"/>
    <col min="10251" max="10251" width="14.19921875" style="82" customWidth="1"/>
    <col min="10252" max="10496" width="9" style="82"/>
    <col min="10497" max="10497" width="32.69921875" style="82" customWidth="1"/>
    <col min="10498" max="10498" width="9.09765625" style="82" bestFit="1" customWidth="1"/>
    <col min="10499" max="10499" width="9" style="82"/>
    <col min="10500" max="10500" width="10.8984375" style="82" customWidth="1"/>
    <col min="10501" max="10501" width="9" style="82"/>
    <col min="10502" max="10505" width="13" style="82" customWidth="1"/>
    <col min="10506" max="10506" width="13.09765625" style="82" customWidth="1"/>
    <col min="10507" max="10507" width="14.19921875" style="82" customWidth="1"/>
    <col min="10508" max="10752" width="9" style="82"/>
    <col min="10753" max="10753" width="32.69921875" style="82" customWidth="1"/>
    <col min="10754" max="10754" width="9.09765625" style="82" bestFit="1" customWidth="1"/>
    <col min="10755" max="10755" width="9" style="82"/>
    <col min="10756" max="10756" width="10.8984375" style="82" customWidth="1"/>
    <col min="10757" max="10757" width="9" style="82"/>
    <col min="10758" max="10761" width="13" style="82" customWidth="1"/>
    <col min="10762" max="10762" width="13.09765625" style="82" customWidth="1"/>
    <col min="10763" max="10763" width="14.19921875" style="82" customWidth="1"/>
    <col min="10764" max="11008" width="9" style="82"/>
    <col min="11009" max="11009" width="32.69921875" style="82" customWidth="1"/>
    <col min="11010" max="11010" width="9.09765625" style="82" bestFit="1" customWidth="1"/>
    <col min="11011" max="11011" width="9" style="82"/>
    <col min="11012" max="11012" width="10.8984375" style="82" customWidth="1"/>
    <col min="11013" max="11013" width="9" style="82"/>
    <col min="11014" max="11017" width="13" style="82" customWidth="1"/>
    <col min="11018" max="11018" width="13.09765625" style="82" customWidth="1"/>
    <col min="11019" max="11019" width="14.19921875" style="82" customWidth="1"/>
    <col min="11020" max="11264" width="9" style="82"/>
    <col min="11265" max="11265" width="32.69921875" style="82" customWidth="1"/>
    <col min="11266" max="11266" width="9.09765625" style="82" bestFit="1" customWidth="1"/>
    <col min="11267" max="11267" width="9" style="82"/>
    <col min="11268" max="11268" width="10.8984375" style="82" customWidth="1"/>
    <col min="11269" max="11269" width="9" style="82"/>
    <col min="11270" max="11273" width="13" style="82" customWidth="1"/>
    <col min="11274" max="11274" width="13.09765625" style="82" customWidth="1"/>
    <col min="11275" max="11275" width="14.19921875" style="82" customWidth="1"/>
    <col min="11276" max="11520" width="9" style="82"/>
    <col min="11521" max="11521" width="32.69921875" style="82" customWidth="1"/>
    <col min="11522" max="11522" width="9.09765625" style="82" bestFit="1" customWidth="1"/>
    <col min="11523" max="11523" width="9" style="82"/>
    <col min="11524" max="11524" width="10.8984375" style="82" customWidth="1"/>
    <col min="11525" max="11525" width="9" style="82"/>
    <col min="11526" max="11529" width="13" style="82" customWidth="1"/>
    <col min="11530" max="11530" width="13.09765625" style="82" customWidth="1"/>
    <col min="11531" max="11531" width="14.19921875" style="82" customWidth="1"/>
    <col min="11532" max="11776" width="9" style="82"/>
    <col min="11777" max="11777" width="32.69921875" style="82" customWidth="1"/>
    <col min="11778" max="11778" width="9.09765625" style="82" bestFit="1" customWidth="1"/>
    <col min="11779" max="11779" width="9" style="82"/>
    <col min="11780" max="11780" width="10.8984375" style="82" customWidth="1"/>
    <col min="11781" max="11781" width="9" style="82"/>
    <col min="11782" max="11785" width="13" style="82" customWidth="1"/>
    <col min="11786" max="11786" width="13.09765625" style="82" customWidth="1"/>
    <col min="11787" max="11787" width="14.19921875" style="82" customWidth="1"/>
    <col min="11788" max="12032" width="9" style="82"/>
    <col min="12033" max="12033" width="32.69921875" style="82" customWidth="1"/>
    <col min="12034" max="12034" width="9.09765625" style="82" bestFit="1" customWidth="1"/>
    <col min="12035" max="12035" width="9" style="82"/>
    <col min="12036" max="12036" width="10.8984375" style="82" customWidth="1"/>
    <col min="12037" max="12037" width="9" style="82"/>
    <col min="12038" max="12041" width="13" style="82" customWidth="1"/>
    <col min="12042" max="12042" width="13.09765625" style="82" customWidth="1"/>
    <col min="12043" max="12043" width="14.19921875" style="82" customWidth="1"/>
    <col min="12044" max="12288" width="9" style="82"/>
    <col min="12289" max="12289" width="32.69921875" style="82" customWidth="1"/>
    <col min="12290" max="12290" width="9.09765625" style="82" bestFit="1" customWidth="1"/>
    <col min="12291" max="12291" width="9" style="82"/>
    <col min="12292" max="12292" width="10.8984375" style="82" customWidth="1"/>
    <col min="12293" max="12293" width="9" style="82"/>
    <col min="12294" max="12297" width="13" style="82" customWidth="1"/>
    <col min="12298" max="12298" width="13.09765625" style="82" customWidth="1"/>
    <col min="12299" max="12299" width="14.19921875" style="82" customWidth="1"/>
    <col min="12300" max="12544" width="9" style="82"/>
    <col min="12545" max="12545" width="32.69921875" style="82" customWidth="1"/>
    <col min="12546" max="12546" width="9.09765625" style="82" bestFit="1" customWidth="1"/>
    <col min="12547" max="12547" width="9" style="82"/>
    <col min="12548" max="12548" width="10.8984375" style="82" customWidth="1"/>
    <col min="12549" max="12549" width="9" style="82"/>
    <col min="12550" max="12553" width="13" style="82" customWidth="1"/>
    <col min="12554" max="12554" width="13.09765625" style="82" customWidth="1"/>
    <col min="12555" max="12555" width="14.19921875" style="82" customWidth="1"/>
    <col min="12556" max="12800" width="9" style="82"/>
    <col min="12801" max="12801" width="32.69921875" style="82" customWidth="1"/>
    <col min="12802" max="12802" width="9.09765625" style="82" bestFit="1" customWidth="1"/>
    <col min="12803" max="12803" width="9" style="82"/>
    <col min="12804" max="12804" width="10.8984375" style="82" customWidth="1"/>
    <col min="12805" max="12805" width="9" style="82"/>
    <col min="12806" max="12809" width="13" style="82" customWidth="1"/>
    <col min="12810" max="12810" width="13.09765625" style="82" customWidth="1"/>
    <col min="12811" max="12811" width="14.19921875" style="82" customWidth="1"/>
    <col min="12812" max="13056" width="9" style="82"/>
    <col min="13057" max="13057" width="32.69921875" style="82" customWidth="1"/>
    <col min="13058" max="13058" width="9.09765625" style="82" bestFit="1" customWidth="1"/>
    <col min="13059" max="13059" width="9" style="82"/>
    <col min="13060" max="13060" width="10.8984375" style="82" customWidth="1"/>
    <col min="13061" max="13061" width="9" style="82"/>
    <col min="13062" max="13065" width="13" style="82" customWidth="1"/>
    <col min="13066" max="13066" width="13.09765625" style="82" customWidth="1"/>
    <col min="13067" max="13067" width="14.19921875" style="82" customWidth="1"/>
    <col min="13068" max="13312" width="9" style="82"/>
    <col min="13313" max="13313" width="32.69921875" style="82" customWidth="1"/>
    <col min="13314" max="13314" width="9.09765625" style="82" bestFit="1" customWidth="1"/>
    <col min="13315" max="13315" width="9" style="82"/>
    <col min="13316" max="13316" width="10.8984375" style="82" customWidth="1"/>
    <col min="13317" max="13317" width="9" style="82"/>
    <col min="13318" max="13321" width="13" style="82" customWidth="1"/>
    <col min="13322" max="13322" width="13.09765625" style="82" customWidth="1"/>
    <col min="13323" max="13323" width="14.19921875" style="82" customWidth="1"/>
    <col min="13324" max="13568" width="9" style="82"/>
    <col min="13569" max="13569" width="32.69921875" style="82" customWidth="1"/>
    <col min="13570" max="13570" width="9.09765625" style="82" bestFit="1" customWidth="1"/>
    <col min="13571" max="13571" width="9" style="82"/>
    <col min="13572" max="13572" width="10.8984375" style="82" customWidth="1"/>
    <col min="13573" max="13573" width="9" style="82"/>
    <col min="13574" max="13577" width="13" style="82" customWidth="1"/>
    <col min="13578" max="13578" width="13.09765625" style="82" customWidth="1"/>
    <col min="13579" max="13579" width="14.19921875" style="82" customWidth="1"/>
    <col min="13580" max="13824" width="9" style="82"/>
    <col min="13825" max="13825" width="32.69921875" style="82" customWidth="1"/>
    <col min="13826" max="13826" width="9.09765625" style="82" bestFit="1" customWidth="1"/>
    <col min="13827" max="13827" width="9" style="82"/>
    <col min="13828" max="13828" width="10.8984375" style="82" customWidth="1"/>
    <col min="13829" max="13829" width="9" style="82"/>
    <col min="13830" max="13833" width="13" style="82" customWidth="1"/>
    <col min="13834" max="13834" width="13.09765625" style="82" customWidth="1"/>
    <col min="13835" max="13835" width="14.19921875" style="82" customWidth="1"/>
    <col min="13836" max="14080" width="9" style="82"/>
    <col min="14081" max="14081" width="32.69921875" style="82" customWidth="1"/>
    <col min="14082" max="14082" width="9.09765625" style="82" bestFit="1" customWidth="1"/>
    <col min="14083" max="14083" width="9" style="82"/>
    <col min="14084" max="14084" width="10.8984375" style="82" customWidth="1"/>
    <col min="14085" max="14085" width="9" style="82"/>
    <col min="14086" max="14089" width="13" style="82" customWidth="1"/>
    <col min="14090" max="14090" width="13.09765625" style="82" customWidth="1"/>
    <col min="14091" max="14091" width="14.19921875" style="82" customWidth="1"/>
    <col min="14092" max="14336" width="9" style="82"/>
    <col min="14337" max="14337" width="32.69921875" style="82" customWidth="1"/>
    <col min="14338" max="14338" width="9.09765625" style="82" bestFit="1" customWidth="1"/>
    <col min="14339" max="14339" width="9" style="82"/>
    <col min="14340" max="14340" width="10.8984375" style="82" customWidth="1"/>
    <col min="14341" max="14341" width="9" style="82"/>
    <col min="14342" max="14345" width="13" style="82" customWidth="1"/>
    <col min="14346" max="14346" width="13.09765625" style="82" customWidth="1"/>
    <col min="14347" max="14347" width="14.19921875" style="82" customWidth="1"/>
    <col min="14348" max="14592" width="9" style="82"/>
    <col min="14593" max="14593" width="32.69921875" style="82" customWidth="1"/>
    <col min="14594" max="14594" width="9.09765625" style="82" bestFit="1" customWidth="1"/>
    <col min="14595" max="14595" width="9" style="82"/>
    <col min="14596" max="14596" width="10.8984375" style="82" customWidth="1"/>
    <col min="14597" max="14597" width="9" style="82"/>
    <col min="14598" max="14601" width="13" style="82" customWidth="1"/>
    <col min="14602" max="14602" width="13.09765625" style="82" customWidth="1"/>
    <col min="14603" max="14603" width="14.19921875" style="82" customWidth="1"/>
    <col min="14604" max="14848" width="9" style="82"/>
    <col min="14849" max="14849" width="32.69921875" style="82" customWidth="1"/>
    <col min="14850" max="14850" width="9.09765625" style="82" bestFit="1" customWidth="1"/>
    <col min="14851" max="14851" width="9" style="82"/>
    <col min="14852" max="14852" width="10.8984375" style="82" customWidth="1"/>
    <col min="14853" max="14853" width="9" style="82"/>
    <col min="14854" max="14857" width="13" style="82" customWidth="1"/>
    <col min="14858" max="14858" width="13.09765625" style="82" customWidth="1"/>
    <col min="14859" max="14859" width="14.19921875" style="82" customWidth="1"/>
    <col min="14860" max="15104" width="9" style="82"/>
    <col min="15105" max="15105" width="32.69921875" style="82" customWidth="1"/>
    <col min="15106" max="15106" width="9.09765625" style="82" bestFit="1" customWidth="1"/>
    <col min="15107" max="15107" width="9" style="82"/>
    <col min="15108" max="15108" width="10.8984375" style="82" customWidth="1"/>
    <col min="15109" max="15109" width="9" style="82"/>
    <col min="15110" max="15113" width="13" style="82" customWidth="1"/>
    <col min="15114" max="15114" width="13.09765625" style="82" customWidth="1"/>
    <col min="15115" max="15115" width="14.19921875" style="82" customWidth="1"/>
    <col min="15116" max="15360" width="9" style="82"/>
    <col min="15361" max="15361" width="32.69921875" style="82" customWidth="1"/>
    <col min="15362" max="15362" width="9.09765625" style="82" bestFit="1" customWidth="1"/>
    <col min="15363" max="15363" width="9" style="82"/>
    <col min="15364" max="15364" width="10.8984375" style="82" customWidth="1"/>
    <col min="15365" max="15365" width="9" style="82"/>
    <col min="15366" max="15369" width="13" style="82" customWidth="1"/>
    <col min="15370" max="15370" width="13.09765625" style="82" customWidth="1"/>
    <col min="15371" max="15371" width="14.19921875" style="82" customWidth="1"/>
    <col min="15372" max="15616" width="9" style="82"/>
    <col min="15617" max="15617" width="32.69921875" style="82" customWidth="1"/>
    <col min="15618" max="15618" width="9.09765625" style="82" bestFit="1" customWidth="1"/>
    <col min="15619" max="15619" width="9" style="82"/>
    <col min="15620" max="15620" width="10.8984375" style="82" customWidth="1"/>
    <col min="15621" max="15621" width="9" style="82"/>
    <col min="15622" max="15625" width="13" style="82" customWidth="1"/>
    <col min="15626" max="15626" width="13.09765625" style="82" customWidth="1"/>
    <col min="15627" max="15627" width="14.19921875" style="82" customWidth="1"/>
    <col min="15628" max="15872" width="9" style="82"/>
    <col min="15873" max="15873" width="32.69921875" style="82" customWidth="1"/>
    <col min="15874" max="15874" width="9.09765625" style="82" bestFit="1" customWidth="1"/>
    <col min="15875" max="15875" width="9" style="82"/>
    <col min="15876" max="15876" width="10.8984375" style="82" customWidth="1"/>
    <col min="15877" max="15877" width="9" style="82"/>
    <col min="15878" max="15881" width="13" style="82" customWidth="1"/>
    <col min="15882" max="15882" width="13.09765625" style="82" customWidth="1"/>
    <col min="15883" max="15883" width="14.19921875" style="82" customWidth="1"/>
    <col min="15884" max="16128" width="9" style="82"/>
    <col min="16129" max="16129" width="32.69921875" style="82" customWidth="1"/>
    <col min="16130" max="16130" width="9.09765625" style="82" bestFit="1" customWidth="1"/>
    <col min="16131" max="16131" width="9" style="82"/>
    <col min="16132" max="16132" width="10.8984375" style="82" customWidth="1"/>
    <col min="16133" max="16133" width="9" style="82"/>
    <col min="16134" max="16137" width="13" style="82" customWidth="1"/>
    <col min="16138" max="16138" width="13.09765625" style="82" customWidth="1"/>
    <col min="16139" max="16139" width="14.19921875" style="82" customWidth="1"/>
    <col min="16140" max="16384" width="9" style="82"/>
  </cols>
  <sheetData>
    <row r="1" spans="1:12">
      <c r="B1" s="81" t="s">
        <v>119</v>
      </c>
      <c r="D1" s="81" t="s">
        <v>120</v>
      </c>
      <c r="F1" s="83">
        <v>0.2</v>
      </c>
      <c r="G1" s="82" t="s">
        <v>121</v>
      </c>
      <c r="H1" s="82" t="s">
        <v>122</v>
      </c>
      <c r="I1" s="82" t="s">
        <v>120</v>
      </c>
      <c r="J1" s="82" t="s">
        <v>123</v>
      </c>
      <c r="K1" s="82" t="s">
        <v>124</v>
      </c>
      <c r="L1" s="82" t="s">
        <v>125</v>
      </c>
    </row>
    <row r="2" spans="1:12">
      <c r="A2" s="80" t="s">
        <v>129</v>
      </c>
      <c r="B2" s="81">
        <v>60</v>
      </c>
      <c r="D2" s="81">
        <v>52.99</v>
      </c>
      <c r="F2" s="81">
        <f>FLOOR(B2*0.2,0.01)</f>
        <v>12</v>
      </c>
      <c r="G2" s="81">
        <f t="shared" ref="G2:G4" si="0">B2-F2</f>
        <v>48</v>
      </c>
      <c r="H2" s="81">
        <f t="shared" ref="H2:H4" si="1">B2+F2</f>
        <v>72</v>
      </c>
      <c r="I2" s="81">
        <f t="shared" ref="I2:I4" si="2">D2</f>
        <v>52.99</v>
      </c>
      <c r="J2" s="85">
        <f t="shared" ref="J2:J4" si="3">-IF(I2&lt;B2,IF(I2&lt;G2,F2,B2-I2),0)</f>
        <v>-7.009999999999998</v>
      </c>
      <c r="K2" s="85">
        <f t="shared" ref="K2:K4" si="4">IF(I2&gt;B2,IF(I2&gt;H2,F2,I2-B2),0)</f>
        <v>0</v>
      </c>
      <c r="L2" s="85">
        <f t="shared" ref="L2:L4" si="5">IF(I2&gt;H2,H2,I2)</f>
        <v>52.99</v>
      </c>
    </row>
    <row r="3" spans="1:12">
      <c r="A3" s="80" t="s">
        <v>130</v>
      </c>
      <c r="B3" s="81">
        <v>3200</v>
      </c>
      <c r="D3" s="81">
        <v>3812.16</v>
      </c>
      <c r="F3" s="81">
        <f>FLOOR(B3*0.2,0.01)</f>
        <v>640</v>
      </c>
      <c r="G3" s="81">
        <f t="shared" si="0"/>
        <v>2560</v>
      </c>
      <c r="H3" s="81">
        <f t="shared" si="1"/>
        <v>3840</v>
      </c>
      <c r="I3" s="81">
        <f t="shared" si="2"/>
        <v>3812.16</v>
      </c>
      <c r="J3" s="85">
        <f t="shared" si="3"/>
        <v>0</v>
      </c>
      <c r="K3" s="85">
        <f t="shared" si="4"/>
        <v>612.15999999999985</v>
      </c>
      <c r="L3" s="85">
        <f t="shared" si="5"/>
        <v>3812.16</v>
      </c>
    </row>
    <row r="4" spans="1:12">
      <c r="A4" s="80" t="s">
        <v>131</v>
      </c>
      <c r="B4" s="81">
        <v>300</v>
      </c>
      <c r="D4" s="81">
        <v>201.33</v>
      </c>
      <c r="F4" s="81">
        <f>FLOOR(B4*0.2,0.01)</f>
        <v>60</v>
      </c>
      <c r="G4" s="81">
        <f t="shared" si="0"/>
        <v>240</v>
      </c>
      <c r="H4" s="81">
        <f t="shared" si="1"/>
        <v>360</v>
      </c>
      <c r="I4" s="81">
        <f t="shared" si="2"/>
        <v>201.33</v>
      </c>
      <c r="J4" s="85">
        <f t="shared" si="3"/>
        <v>-60</v>
      </c>
      <c r="K4" s="85">
        <f t="shared" si="4"/>
        <v>0</v>
      </c>
      <c r="L4" s="85">
        <f t="shared" si="5"/>
        <v>201.33</v>
      </c>
    </row>
    <row r="5" spans="1:12">
      <c r="A5" s="80" t="s">
        <v>126</v>
      </c>
      <c r="B5" s="81">
        <f>SUM(B2:B4)</f>
        <v>3560</v>
      </c>
      <c r="D5" s="81">
        <f>SUM(D2:D4)</f>
        <v>4066.4799999999996</v>
      </c>
      <c r="I5" s="81">
        <f>SUM(I2:I4)</f>
        <v>4066.4799999999996</v>
      </c>
      <c r="J5" s="85">
        <f>SUM(J2:J4)</f>
        <v>-67.009999999999991</v>
      </c>
      <c r="K5" s="85">
        <f>SUM(K2:K4)</f>
        <v>612.15999999999985</v>
      </c>
      <c r="L5" s="85">
        <f>SUM(L2:L4)</f>
        <v>4066.4799999999996</v>
      </c>
    </row>
    <row r="6" spans="1:12">
      <c r="J6" s="82" t="s">
        <v>127</v>
      </c>
      <c r="L6" s="85">
        <f>IF((-J5-K5)&gt;0,0,(-J5-K5))</f>
        <v>-545.14999999999986</v>
      </c>
    </row>
    <row r="7" spans="1:12">
      <c r="J7" s="82" t="s">
        <v>128</v>
      </c>
      <c r="L7" s="86">
        <f>SUM(L5:L6)</f>
        <v>3521.33</v>
      </c>
    </row>
    <row r="9" spans="1:12">
      <c r="K9" s="83" t="s">
        <v>165</v>
      </c>
      <c r="L9" s="85">
        <f>L7*20%</f>
        <v>704.26600000000008</v>
      </c>
    </row>
    <row r="10" spans="1:12">
      <c r="K10" s="83" t="s">
        <v>166</v>
      </c>
      <c r="L10" s="85">
        <f>L9*15%</f>
        <v>105.63990000000001</v>
      </c>
    </row>
    <row r="12" spans="1:12">
      <c r="L12" s="86">
        <f>FLOOR(L7+L9+L10,0.01)</f>
        <v>4331.2300000000005</v>
      </c>
    </row>
    <row r="16" spans="1:12">
      <c r="B16" s="81" t="s">
        <v>119</v>
      </c>
      <c r="D16" s="81" t="s">
        <v>120</v>
      </c>
      <c r="F16" s="83">
        <v>0.2</v>
      </c>
      <c r="G16" s="82" t="s">
        <v>121</v>
      </c>
      <c r="H16" s="82" t="s">
        <v>122</v>
      </c>
      <c r="I16" s="82" t="s">
        <v>120</v>
      </c>
      <c r="J16" s="82" t="s">
        <v>123</v>
      </c>
      <c r="K16" s="82" t="s">
        <v>124</v>
      </c>
      <c r="L16" s="82" t="s">
        <v>125</v>
      </c>
    </row>
    <row r="17" spans="1:12">
      <c r="A17" s="80" t="s">
        <v>189</v>
      </c>
      <c r="B17" s="81">
        <v>200</v>
      </c>
      <c r="D17" s="81">
        <v>80</v>
      </c>
      <c r="F17" s="81">
        <f>FLOOR(B17*0.2,0.01)</f>
        <v>40</v>
      </c>
      <c r="G17" s="81">
        <f t="shared" ref="G17:G20" si="6">B17-F17</f>
        <v>160</v>
      </c>
      <c r="H17" s="81">
        <f t="shared" ref="H17:H20" si="7">B17+F17</f>
        <v>240</v>
      </c>
      <c r="I17" s="81">
        <f t="shared" ref="I17:I20" si="8">D17</f>
        <v>80</v>
      </c>
      <c r="J17" s="85">
        <f t="shared" ref="J17:J20" si="9">-IF(I17&lt;B17,IF(I17&lt;G17,F17,B17-I17),0)</f>
        <v>-40</v>
      </c>
      <c r="K17" s="85">
        <f t="shared" ref="K17:K20" si="10">IF(I17&gt;B17,IF(I17&gt;H17,F17,I17-B17),0)</f>
        <v>0</v>
      </c>
      <c r="L17" s="85">
        <f t="shared" ref="L17:L20" si="11">IF(I17&gt;H17,H17,I17)</f>
        <v>80</v>
      </c>
    </row>
    <row r="18" spans="1:12">
      <c r="A18" s="80" t="s">
        <v>129</v>
      </c>
      <c r="B18" s="81">
        <v>60</v>
      </c>
      <c r="D18" s="81">
        <v>52.99</v>
      </c>
      <c r="F18" s="81">
        <f>FLOOR(B18*0.2,0.01)</f>
        <v>12</v>
      </c>
      <c r="G18" s="81">
        <f t="shared" si="6"/>
        <v>48</v>
      </c>
      <c r="H18" s="81">
        <f t="shared" si="7"/>
        <v>72</v>
      </c>
      <c r="I18" s="81">
        <f t="shared" si="8"/>
        <v>52.99</v>
      </c>
      <c r="J18" s="85">
        <f t="shared" si="9"/>
        <v>-7.009999999999998</v>
      </c>
      <c r="K18" s="85">
        <f t="shared" si="10"/>
        <v>0</v>
      </c>
      <c r="L18" s="85">
        <f t="shared" si="11"/>
        <v>52.99</v>
      </c>
    </row>
    <row r="19" spans="1:12">
      <c r="A19" s="80" t="s">
        <v>130</v>
      </c>
      <c r="B19" s="81">
        <v>3200</v>
      </c>
      <c r="D19" s="81">
        <v>3812.16</v>
      </c>
      <c r="F19" s="81">
        <f>FLOOR(B19*0.2,0.01)</f>
        <v>640</v>
      </c>
      <c r="G19" s="81">
        <f t="shared" si="6"/>
        <v>2560</v>
      </c>
      <c r="H19" s="81">
        <f t="shared" si="7"/>
        <v>3840</v>
      </c>
      <c r="I19" s="81">
        <f t="shared" si="8"/>
        <v>3812.16</v>
      </c>
      <c r="J19" s="85">
        <f t="shared" si="9"/>
        <v>0</v>
      </c>
      <c r="K19" s="85">
        <f t="shared" si="10"/>
        <v>612.15999999999985</v>
      </c>
      <c r="L19" s="85">
        <f t="shared" si="11"/>
        <v>3812.16</v>
      </c>
    </row>
    <row r="20" spans="1:12">
      <c r="A20" s="80" t="s">
        <v>131</v>
      </c>
      <c r="B20" s="81">
        <v>300</v>
      </c>
      <c r="D20" s="81">
        <v>201.33</v>
      </c>
      <c r="F20" s="81">
        <f>FLOOR(B20*0.2,0.01)</f>
        <v>60</v>
      </c>
      <c r="G20" s="81">
        <f t="shared" si="6"/>
        <v>240</v>
      </c>
      <c r="H20" s="81">
        <f t="shared" si="7"/>
        <v>360</v>
      </c>
      <c r="I20" s="81">
        <f t="shared" si="8"/>
        <v>201.33</v>
      </c>
      <c r="J20" s="85">
        <f t="shared" si="9"/>
        <v>-60</v>
      </c>
      <c r="K20" s="85">
        <f t="shared" si="10"/>
        <v>0</v>
      </c>
      <c r="L20" s="85">
        <f t="shared" si="11"/>
        <v>201.33</v>
      </c>
    </row>
    <row r="21" spans="1:12">
      <c r="A21" s="80" t="s">
        <v>126</v>
      </c>
      <c r="B21" s="81">
        <f>SUM(B17:B20)</f>
        <v>3760</v>
      </c>
      <c r="D21" s="81">
        <f>SUM(D17:D20)</f>
        <v>4146.4799999999996</v>
      </c>
      <c r="I21" s="81">
        <f>SUM(I17:I20)</f>
        <v>4146.4799999999996</v>
      </c>
      <c r="J21" s="85">
        <f>SUM(J17:J20)</f>
        <v>-107.00999999999999</v>
      </c>
      <c r="K21" s="85">
        <f>SUM(K17:K20)</f>
        <v>612.15999999999985</v>
      </c>
      <c r="L21" s="85">
        <f>SUM(L17:L20)</f>
        <v>4146.4799999999996</v>
      </c>
    </row>
    <row r="22" spans="1:12">
      <c r="J22" s="82" t="s">
        <v>127</v>
      </c>
      <c r="L22" s="85">
        <f>IF((-J21-K21)&gt;0,0,(-J21-K21))</f>
        <v>-505.14999999999986</v>
      </c>
    </row>
    <row r="23" spans="1:12">
      <c r="J23" s="82" t="s">
        <v>128</v>
      </c>
      <c r="L23" s="86">
        <f>SUM(L21:L22)</f>
        <v>3641.33</v>
      </c>
    </row>
    <row r="25" spans="1:12">
      <c r="K25" s="83" t="s">
        <v>166</v>
      </c>
      <c r="L25" s="85" t="s">
        <v>190</v>
      </c>
    </row>
    <row r="27" spans="1:12">
      <c r="L27" s="86" t="e">
        <f>FLOOR(L23+L25,0.01)</f>
        <v>#VALUE!</v>
      </c>
    </row>
  </sheetData>
  <conditionalFormatting sqref="L6 L22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view="pageBreakPreview" zoomScaleNormal="100" zoomScaleSheetLayoutView="100" workbookViewId="0">
      <selection activeCell="A35" sqref="A35"/>
    </sheetView>
  </sheetViews>
  <sheetFormatPr defaultColWidth="15.09765625" defaultRowHeight="15" customHeight="1"/>
  <cols>
    <col min="1" max="1" width="6.09765625" customWidth="1"/>
    <col min="2" max="2" width="34.09765625" customWidth="1"/>
    <col min="3" max="3" width="85.09765625" customWidth="1"/>
    <col min="4" max="13" width="11.19921875" customWidth="1"/>
    <col min="14" max="26" width="8" customWidth="1"/>
  </cols>
  <sheetData>
    <row r="1" spans="1:2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>
      <c r="A2" s="272" t="s">
        <v>33</v>
      </c>
      <c r="B2" s="267"/>
      <c r="C2" s="26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271"/>
      <c r="B3" s="267"/>
      <c r="C3" s="26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68" t="s">
        <v>34</v>
      </c>
      <c r="B4" s="270"/>
      <c r="C4" s="26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269" t="s">
        <v>35</v>
      </c>
      <c r="B5" s="264"/>
      <c r="C5" s="26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>
      <c r="A7" s="273" t="s">
        <v>36</v>
      </c>
      <c r="B7" s="264"/>
      <c r="C7" s="26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>
      <c r="A8" s="273" t="s">
        <v>37</v>
      </c>
      <c r="B8" s="265"/>
      <c r="C8" s="5" t="s">
        <v>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>
      <c r="A9" s="261" t="s">
        <v>39</v>
      </c>
      <c r="B9" s="262"/>
      <c r="C9" s="6" t="s">
        <v>40</v>
      </c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3.25" customHeight="1">
      <c r="A10" s="268" t="s">
        <v>41</v>
      </c>
      <c r="B10" s="260"/>
      <c r="C10" s="6" t="s">
        <v>42</v>
      </c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>
      <c r="A11" s="268" t="s">
        <v>43</v>
      </c>
      <c r="B11" s="260"/>
      <c r="C11" s="6" t="s">
        <v>44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259" t="s">
        <v>45</v>
      </c>
      <c r="B12" s="260"/>
      <c r="C12" s="8" t="s">
        <v>46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>
      <c r="A13" s="259" t="s">
        <v>47</v>
      </c>
      <c r="B13" s="260"/>
      <c r="C13" s="6" t="s">
        <v>48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>
      <c r="A14" s="261" t="s">
        <v>49</v>
      </c>
      <c r="B14" s="262"/>
      <c r="C14" s="6" t="s">
        <v>50</v>
      </c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9.25" customHeight="1">
      <c r="A15" s="259" t="s">
        <v>51</v>
      </c>
      <c r="B15" s="260"/>
      <c r="C15" s="6" t="s">
        <v>52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25" customHeight="1">
      <c r="A16" s="259" t="s">
        <v>53</v>
      </c>
      <c r="B16" s="260"/>
      <c r="C16" s="6" t="s">
        <v>54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0" customHeight="1">
      <c r="A17" s="259" t="s">
        <v>55</v>
      </c>
      <c r="B17" s="260"/>
      <c r="C17" s="6" t="s">
        <v>56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3.25" customHeight="1">
      <c r="A18" s="263" t="s">
        <v>57</v>
      </c>
      <c r="B18" s="264"/>
      <c r="C18" s="26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" customHeight="1">
      <c r="A19" s="9">
        <v>1</v>
      </c>
      <c r="B19" s="17" t="s">
        <v>58</v>
      </c>
      <c r="C19" s="6" t="s">
        <v>59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4" customHeight="1">
      <c r="A20" s="9">
        <v>2</v>
      </c>
      <c r="B20" s="17" t="s">
        <v>60</v>
      </c>
      <c r="C20" s="6" t="s">
        <v>61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4.25" customHeight="1">
      <c r="A21" s="9">
        <v>3</v>
      </c>
      <c r="B21" s="17" t="s">
        <v>14</v>
      </c>
      <c r="C21" s="6" t="s">
        <v>62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8.5" customHeight="1">
      <c r="A22" s="9">
        <v>4</v>
      </c>
      <c r="B22" s="17" t="s">
        <v>63</v>
      </c>
      <c r="C22" s="6" t="s">
        <v>64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4" customHeight="1">
      <c r="A23" s="9">
        <v>5</v>
      </c>
      <c r="B23" s="17" t="s">
        <v>16</v>
      </c>
      <c r="C23" s="6" t="s">
        <v>65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1.5" customHeight="1">
      <c r="A24" s="9">
        <v>6</v>
      </c>
      <c r="B24" s="17" t="s">
        <v>17</v>
      </c>
      <c r="C24" s="6" t="s">
        <v>66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>
      <c r="A25" s="9">
        <v>7</v>
      </c>
      <c r="B25" s="18" t="s">
        <v>18</v>
      </c>
      <c r="C25" s="6" t="s">
        <v>67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2" customHeight="1">
      <c r="A26" s="9">
        <v>8</v>
      </c>
      <c r="B26" s="17" t="s">
        <v>68</v>
      </c>
      <c r="C26" s="6" t="s">
        <v>69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 customHeight="1">
      <c r="A27" s="9">
        <v>9</v>
      </c>
      <c r="B27" s="17" t="s">
        <v>70</v>
      </c>
      <c r="C27" s="6" t="s">
        <v>71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3" customHeight="1">
      <c r="A28" s="9">
        <v>10</v>
      </c>
      <c r="B28" s="17" t="s">
        <v>72</v>
      </c>
      <c r="C28" s="6" t="s">
        <v>73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3.75" customHeight="1">
      <c r="A29" s="9">
        <v>11</v>
      </c>
      <c r="B29" s="17" t="s">
        <v>74</v>
      </c>
      <c r="C29" s="6" t="s">
        <v>75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>
      <c r="A30" s="9">
        <v>14</v>
      </c>
      <c r="B30" s="17" t="s">
        <v>58</v>
      </c>
      <c r="C30" s="6" t="s">
        <v>76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71.25" customHeight="1">
      <c r="A32" s="266"/>
      <c r="B32" s="267"/>
      <c r="C32" s="26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57" t="s">
        <v>31</v>
      </c>
      <c r="B33" s="258"/>
      <c r="C33" s="258"/>
      <c r="D33" s="11"/>
      <c r="E33" s="11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57" t="s">
        <v>32</v>
      </c>
      <c r="B34" s="258"/>
      <c r="C34" s="258"/>
      <c r="D34" s="258"/>
      <c r="E34" s="11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10"/>
      <c r="C36" s="12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"/>
      <c r="B39" s="10"/>
      <c r="C39" s="14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"/>
      <c r="B40" s="10"/>
      <c r="C40" s="14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"/>
      <c r="B46" s="10"/>
      <c r="C46" s="12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"/>
      <c r="B47" s="10"/>
      <c r="C47" s="1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"/>
      <c r="B48" s="10"/>
      <c r="C48" s="12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"/>
      <c r="B49" s="10"/>
      <c r="C49" s="14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"/>
      <c r="B50" s="10"/>
      <c r="C50" s="14"/>
      <c r="D50" s="1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3:C3"/>
    <mergeCell ref="A2:C2"/>
    <mergeCell ref="A10:B10"/>
    <mergeCell ref="A7:C7"/>
    <mergeCell ref="A8:B8"/>
    <mergeCell ref="A9:B9"/>
    <mergeCell ref="A11:B11"/>
    <mergeCell ref="A5:C5"/>
    <mergeCell ref="A4:C4"/>
    <mergeCell ref="A12:B12"/>
    <mergeCell ref="A13:B13"/>
    <mergeCell ref="A34:D34"/>
    <mergeCell ref="A15:B15"/>
    <mergeCell ref="A14:B14"/>
    <mergeCell ref="A16:B16"/>
    <mergeCell ref="A18:C18"/>
    <mergeCell ref="A17:B17"/>
    <mergeCell ref="A33:C33"/>
    <mergeCell ref="A32:C32"/>
  </mergeCells>
  <pageMargins left="0.7" right="0.7" top="0.78740157499999996" bottom="0.78740157499999996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Soupiska_Vyúčtování</vt:lpstr>
      <vt:lpstr>Přímé_osobní_náklady</vt:lpstr>
      <vt:lpstr>Vzorově vyplněná soupiska</vt:lpstr>
      <vt:lpstr>Výpočet přesunů mezi položkami</vt:lpstr>
      <vt:lpstr>Ausfüllhilfe Kunde</vt:lpstr>
      <vt:lpstr>'Ausfüllhilfe Kunde'!Oblast_tisku</vt:lpstr>
      <vt:lpstr>Přímé_osobní_náklady!Oblast_tisku</vt:lpstr>
      <vt:lpstr>Soupiska_Vyúčtování!Oblast_tisku</vt:lpstr>
      <vt:lpstr>'Vzorově vyplněná soupiska'!Oblast_tisku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2016-11-07T11:21:18Z</cp:lastPrinted>
  <dcterms:created xsi:type="dcterms:W3CDTF">2016-08-01T10:16:59Z</dcterms:created>
  <dcterms:modified xsi:type="dcterms:W3CDTF">2019-05-27T12:50:45Z</dcterms:modified>
</cp:coreProperties>
</file>